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blov-my.sharepoint.com/personal/mkudrnovsky_kablovrchlabi_cz/Documents/Documents/Ceníky/...Ceníky 11_2025/"/>
    </mc:Choice>
  </mc:AlternateContent>
  <xr:revisionPtr revIDLastSave="91" documentId="13_ncr:1_{54B87667-EB0F-40DE-90CE-3D6D81017802}" xr6:coauthVersionLast="47" xr6:coauthVersionMax="47" xr10:uidLastSave="{B3190D8D-1E97-4368-B395-55D41CA18E8D}"/>
  <bookViews>
    <workbookView xWindow="-28920" yWindow="-60" windowWidth="29040" windowHeight="15720" tabRatio="908" xr2:uid="{00000000-000D-0000-FFFF-FFFF00000000}"/>
  </bookViews>
  <sheets>
    <sheet name="UVOD" sheetId="39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12" sheetId="14" r:id="rId10"/>
    <sheet name="13" sheetId="15" r:id="rId11"/>
    <sheet name="15" sheetId="17" r:id="rId12"/>
    <sheet name="17" sheetId="19" r:id="rId13"/>
    <sheet name="18" sheetId="20" r:id="rId14"/>
    <sheet name="Výpočet prodejní ceny kabelů" sheetId="40" r:id="rId15"/>
    <sheet name="Ceník rozřezávek" sheetId="44" r:id="rId16"/>
    <sheet name="Systém barevného značení vodičů" sheetId="42" r:id="rId17"/>
    <sheet name="Zkratky tvarů kabelových jader" sheetId="43" r:id="rId18"/>
  </sheets>
  <definedNames>
    <definedName name="_xlnm._FilterDatabase" localSheetId="1" hidden="1">'1'!$A$5:$K$42</definedName>
    <definedName name="_xlnm._FilterDatabase" localSheetId="9" hidden="1">'12'!$A$5:$J$5</definedName>
    <definedName name="_xlnm._FilterDatabase" localSheetId="10" hidden="1">'13'!$A$5:$J$5</definedName>
    <definedName name="_xlnm._FilterDatabase" localSheetId="11" hidden="1">'15'!$A$5:$J$5</definedName>
    <definedName name="_xlnm._FilterDatabase" localSheetId="12" hidden="1">'17'!$A$5:$J$5</definedName>
    <definedName name="_xlnm._FilterDatabase" localSheetId="13" hidden="1">'18'!$A$5:$J$5</definedName>
    <definedName name="_xlnm._FilterDatabase" localSheetId="2" hidden="1">'2'!$A$5:$K$5</definedName>
    <definedName name="_xlnm._FilterDatabase" localSheetId="3" hidden="1">'3'!$A$5:$K$5</definedName>
    <definedName name="_xlnm._FilterDatabase" localSheetId="4" hidden="1">'4'!$A$5:$K$5</definedName>
    <definedName name="_xlnm._FilterDatabase" localSheetId="5" hidden="1">'5'!$A$5:$K$5</definedName>
    <definedName name="_xlnm._FilterDatabase" localSheetId="6" hidden="1">'6'!$A$5:$J$5</definedName>
    <definedName name="_xlnm._FilterDatabase" localSheetId="7" hidden="1">'7'!$A$5:$J$5</definedName>
    <definedName name="_xlnm._FilterDatabase" localSheetId="8" hidden="1">'8'!$A$5:$J$5</definedName>
    <definedName name="_xlnm.Print_Titles" localSheetId="7">'7'!$1:$5</definedName>
    <definedName name="_xlnm.Print_Titles" localSheetId="8">'8'!$1:$5</definedName>
    <definedName name="_xlnm.Print_Area" localSheetId="9">'12'!$A$1:$I$89</definedName>
    <definedName name="_xlnm.Print_Area" localSheetId="10">'13'!$A$1:$I$160</definedName>
    <definedName name="_xlnm.Print_Area" localSheetId="11">'15'!$A$1:$I$45</definedName>
    <definedName name="_xlnm.Print_Area" localSheetId="12">'17'!$A$1:$I$74</definedName>
    <definedName name="_xlnm.Print_Area" localSheetId="13">'18'!$A$1:$I$41</definedName>
    <definedName name="_xlnm.Print_Area" localSheetId="3">'3'!$A$1:$K$120</definedName>
    <definedName name="_xlnm.Print_Area" localSheetId="4">'4'!$A$1:$K$37</definedName>
    <definedName name="_xlnm.Print_Area" localSheetId="5">'5'!$B$1:$J$37</definedName>
    <definedName name="_xlnm.Print_Area" localSheetId="6">'6'!$A$1:$I$75</definedName>
    <definedName name="Z_DCA99CA0_D9CB_11D6_B706_0000E83F46E3_.wvu.FilterData" localSheetId="1" hidden="1">'1'!$B$1:$J$59</definedName>
    <definedName name="Z_DCA99CA0_D9CB_11D6_B706_0000E83F46E3_.wvu.FilterData" localSheetId="10" hidden="1">'13'!$F$1</definedName>
    <definedName name="Z_DCA99CA0_D9CB_11D6_B706_0000E83F46E3_.wvu.FilterData" localSheetId="2" hidden="1">'2'!$B$1:$J$42</definedName>
    <definedName name="Z_DCA99CA0_D9CB_11D6_B706_0000E83F46E3_.wvu.FilterData" localSheetId="3" hidden="1">'3'!$B$1:$J$41</definedName>
    <definedName name="Z_DCA99CA0_D9CB_11D6_B706_0000E83F46E3_.wvu.FilterData" localSheetId="4" hidden="1">'4'!$B$1:$J$33</definedName>
    <definedName name="Z_DCA99CA0_D9CB_11D6_B706_0000E83F46E3_.wvu.FilterData" localSheetId="5" hidden="1">'5'!$B$1:$J$37</definedName>
    <definedName name="Z_DCA99CA0_D9CB_11D6_B706_0000E83F46E3_.wvu.FilterData" localSheetId="6" hidden="1">'6'!$A$1:$I$75</definedName>
    <definedName name="Z_DCA99CA0_D9CB_11D6_B706_0000E83F46E3_.wvu.FilterData" localSheetId="7" hidden="1">'7'!$A$1:$I$21</definedName>
    <definedName name="Z_DCA99CA0_D9CB_11D6_B706_0000E83F46E3_.wvu.FilterData" localSheetId="8" hidden="1">'8'!$A$1:$I$31</definedName>
    <definedName name="Z_DCA99CA0_D9CB_11D6_B706_0000E83F46E3_.wvu.PrintArea" localSheetId="1" hidden="1">'1'!$B$1:$G$59</definedName>
    <definedName name="Z_DCA99CA0_D9CB_11D6_B706_0000E83F46E3_.wvu.PrintArea" localSheetId="9" hidden="1">'12'!$A$1:$F$89</definedName>
    <definedName name="Z_DCA99CA0_D9CB_11D6_B706_0000E83F46E3_.wvu.PrintArea" localSheetId="10" hidden="1">'13'!$A$1:$F$16</definedName>
    <definedName name="Z_DCA99CA0_D9CB_11D6_B706_0000E83F46E3_.wvu.PrintArea" localSheetId="11" hidden="1">'15'!$A$1:$F$45</definedName>
    <definedName name="Z_DCA99CA0_D9CB_11D6_B706_0000E83F46E3_.wvu.PrintArea" localSheetId="12" hidden="1">'17'!$A$1:$F$48</definedName>
    <definedName name="Z_DCA99CA0_D9CB_11D6_B706_0000E83F46E3_.wvu.PrintArea" localSheetId="13" hidden="1">'18'!$A$1:$F$5</definedName>
    <definedName name="Z_DCA99CA0_D9CB_11D6_B706_0000E83F46E3_.wvu.PrintArea" localSheetId="2" hidden="1">'2'!$B$1:$G$42</definedName>
    <definedName name="Z_DCA99CA0_D9CB_11D6_B706_0000E83F46E3_.wvu.PrintArea" localSheetId="3" hidden="1">'3'!$B$1:$G$41</definedName>
    <definedName name="Z_DCA99CA0_D9CB_11D6_B706_0000E83F46E3_.wvu.PrintArea" localSheetId="4" hidden="1">'4'!$B$1:$G$10</definedName>
    <definedName name="Z_DCA99CA0_D9CB_11D6_B706_0000E83F46E3_.wvu.PrintArea" localSheetId="5" hidden="1">'5'!$B$1:$G$26</definedName>
    <definedName name="Z_DCA99CA0_D9CB_11D6_B706_0000E83F46E3_.wvu.PrintArea" localSheetId="6" hidden="1">'6'!$A$1:$F$40</definedName>
    <definedName name="Z_DCA99CA0_D9CB_11D6_B706_0000E83F46E3_.wvu.PrintArea" localSheetId="7" hidden="1">'7'!$A$1:$F$21</definedName>
    <definedName name="Z_DCA99CA0_D9CB_11D6_B706_0000E83F46E3_.wvu.PrintArea" localSheetId="8" hidden="1">'8'!$A$1:$F$5</definedName>
  </definedNames>
  <calcPr calcId="191029"/>
  <customWorkbookViews>
    <customWorkbookView name="Marketing - vlastní pohled" guid="{DCA99CA0-D9CB-11D6-B706-0000E83F46E3}" mergeInterval="0" personalView="1" maximized="1" windowWidth="796" windowHeight="510" tabRatio="10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0" l="1"/>
  <c r="D3" i="19"/>
  <c r="D3" i="17"/>
  <c r="D3" i="15"/>
  <c r="D3" i="14"/>
  <c r="D3" i="10"/>
  <c r="D3" i="9"/>
  <c r="D3" i="8"/>
  <c r="E3" i="7"/>
  <c r="E3" i="6"/>
  <c r="E3" i="5"/>
  <c r="E3" i="4"/>
  <c r="E3" i="3"/>
  <c r="C3" i="8" l="1"/>
  <c r="C4" i="8"/>
  <c r="F4" i="8"/>
  <c r="F73" i="8" l="1"/>
  <c r="F65" i="8"/>
  <c r="F41" i="8"/>
  <c r="F6" i="8"/>
  <c r="F36" i="8"/>
  <c r="F63" i="8"/>
  <c r="F29" i="8"/>
  <c r="F22" i="8"/>
  <c r="F55" i="8"/>
  <c r="F21" i="8"/>
  <c r="F62" i="8"/>
  <c r="F49" i="8"/>
  <c r="F13" i="8"/>
  <c r="F48" i="8"/>
  <c r="F14" i="8"/>
  <c r="F69" i="8"/>
  <c r="F37" i="8"/>
  <c r="F72" i="8"/>
  <c r="F61" i="8"/>
  <c r="F47" i="8"/>
  <c r="F32" i="8"/>
  <c r="F20" i="8"/>
  <c r="F71" i="8"/>
  <c r="F57" i="8"/>
  <c r="F46" i="8"/>
  <c r="F31" i="8"/>
  <c r="F16" i="8"/>
  <c r="F70" i="8"/>
  <c r="F56" i="8"/>
  <c r="F45" i="8"/>
  <c r="F30" i="8"/>
  <c r="F15" i="8"/>
  <c r="F54" i="8"/>
  <c r="F39" i="8"/>
  <c r="F24" i="8"/>
  <c r="F8" i="8"/>
  <c r="F64" i="8"/>
  <c r="F53" i="8"/>
  <c r="F38" i="8"/>
  <c r="F23" i="8"/>
  <c r="F7" i="8"/>
  <c r="F28" i="8"/>
  <c r="F12" i="8"/>
  <c r="F68" i="8"/>
  <c r="F60" i="8"/>
  <c r="F52" i="8"/>
  <c r="F44" i="8"/>
  <c r="F35" i="8"/>
  <c r="F27" i="8"/>
  <c r="F19" i="8"/>
  <c r="F11" i="8"/>
  <c r="F67" i="8"/>
  <c r="F59" i="8"/>
  <c r="F51" i="8"/>
  <c r="F43" i="8"/>
  <c r="F34" i="8"/>
  <c r="F26" i="8"/>
  <c r="F18" i="8"/>
  <c r="F10" i="8"/>
  <c r="F74" i="8"/>
  <c r="F66" i="8"/>
  <c r="F58" i="8"/>
  <c r="F50" i="8"/>
  <c r="F42" i="8"/>
  <c r="F33" i="8"/>
  <c r="F25" i="8"/>
  <c r="F17" i="8"/>
  <c r="F9" i="8"/>
  <c r="G14" i="40"/>
  <c r="G15" i="40" s="1"/>
  <c r="G34" i="40"/>
  <c r="G35" i="40" s="1"/>
  <c r="G36" i="40" s="1"/>
  <c r="G17" i="40"/>
  <c r="G18" i="40" l="1"/>
  <c r="G19" i="40" s="1"/>
  <c r="G20" i="40" s="1"/>
  <c r="G37" i="40"/>
  <c r="C4" i="14" l="1"/>
  <c r="C4" i="15"/>
  <c r="C4" i="17"/>
  <c r="C4" i="19"/>
  <c r="C4" i="20"/>
  <c r="D4" i="4"/>
  <c r="D4" i="3"/>
  <c r="C3" i="20" l="1"/>
  <c r="F4" i="20"/>
  <c r="F16" i="20" s="1"/>
  <c r="C3" i="19"/>
  <c r="F4" i="19"/>
  <c r="C3" i="17"/>
  <c r="F4" i="17"/>
  <c r="C3" i="15"/>
  <c r="F94" i="15" s="1"/>
  <c r="F4" i="15"/>
  <c r="C3" i="14"/>
  <c r="F96" i="14" s="1"/>
  <c r="F4" i="14"/>
  <c r="C3" i="10"/>
  <c r="C4" i="10"/>
  <c r="F4" i="10"/>
  <c r="C3" i="9"/>
  <c r="C4" i="9"/>
  <c r="F4" i="9"/>
  <c r="D3" i="7"/>
  <c r="D4" i="7"/>
  <c r="G4" i="7"/>
  <c r="D3" i="6"/>
  <c r="D4" i="6"/>
  <c r="G4" i="6"/>
  <c r="D3" i="5"/>
  <c r="D4" i="5"/>
  <c r="G4" i="5"/>
  <c r="D3" i="4"/>
  <c r="G11" i="4" s="1"/>
  <c r="G4" i="4"/>
  <c r="D3" i="3"/>
  <c r="G52" i="3" s="1"/>
  <c r="G4" i="3"/>
  <c r="G35" i="4" l="1"/>
  <c r="G38" i="4"/>
  <c r="G10" i="3"/>
  <c r="G36" i="4"/>
  <c r="G30" i="4"/>
  <c r="G10" i="4"/>
  <c r="G25" i="4"/>
  <c r="G28" i="4"/>
  <c r="G17" i="4"/>
  <c r="G20" i="4"/>
  <c r="G9" i="4"/>
  <c r="G12" i="4"/>
  <c r="G36" i="7"/>
  <c r="G26" i="7"/>
  <c r="G17" i="7"/>
  <c r="G7" i="7"/>
  <c r="G16" i="7"/>
  <c r="G8" i="7"/>
  <c r="G34" i="7"/>
  <c r="G23" i="7"/>
  <c r="G15" i="7"/>
  <c r="G6" i="7"/>
  <c r="G32" i="7"/>
  <c r="G22" i="7"/>
  <c r="G14" i="7"/>
  <c r="G31" i="7"/>
  <c r="G21" i="7"/>
  <c r="G13" i="7"/>
  <c r="G30" i="7"/>
  <c r="G20" i="7"/>
  <c r="G12" i="7"/>
  <c r="G24" i="7"/>
  <c r="G29" i="7"/>
  <c r="G19" i="7"/>
  <c r="G11" i="7"/>
  <c r="G28" i="7"/>
  <c r="G18" i="7"/>
  <c r="G10" i="7"/>
  <c r="G35" i="7"/>
  <c r="F16" i="9"/>
  <c r="F15" i="9"/>
  <c r="F14" i="9"/>
  <c r="F13" i="9"/>
  <c r="F12" i="9"/>
  <c r="F10" i="9"/>
  <c r="F8" i="9"/>
  <c r="F7" i="9"/>
  <c r="G76" i="5"/>
  <c r="G49" i="5"/>
  <c r="G56" i="5"/>
  <c r="G102" i="5"/>
  <c r="G93" i="5"/>
  <c r="G82" i="5"/>
  <c r="G74" i="5"/>
  <c r="G64" i="5"/>
  <c r="G55" i="5"/>
  <c r="G47" i="5"/>
  <c r="G39" i="5"/>
  <c r="G29" i="5"/>
  <c r="G19" i="5"/>
  <c r="G7" i="5"/>
  <c r="G101" i="5"/>
  <c r="G92" i="5"/>
  <c r="G81" i="5"/>
  <c r="G73" i="5"/>
  <c r="G63" i="5"/>
  <c r="G46" i="5"/>
  <c r="G38" i="5"/>
  <c r="G28" i="5"/>
  <c r="G18" i="5"/>
  <c r="G8" i="5"/>
  <c r="G72" i="5"/>
  <c r="G53" i="5"/>
  <c r="G36" i="5"/>
  <c r="G27" i="5"/>
  <c r="G9" i="5"/>
  <c r="G54" i="5"/>
  <c r="G83" i="5"/>
  <c r="G40" i="5"/>
  <c r="G11" i="5"/>
  <c r="G100" i="5"/>
  <c r="G91" i="5"/>
  <c r="G80" i="5"/>
  <c r="G62" i="5"/>
  <c r="G45" i="5"/>
  <c r="G17" i="5"/>
  <c r="G103" i="5"/>
  <c r="G75" i="5"/>
  <c r="G66" i="5"/>
  <c r="G48" i="5"/>
  <c r="G31" i="5"/>
  <c r="G99" i="5"/>
  <c r="G89" i="5"/>
  <c r="G79" i="5"/>
  <c r="G71" i="5"/>
  <c r="G61" i="5"/>
  <c r="G52" i="5"/>
  <c r="G44" i="5"/>
  <c r="G35" i="5"/>
  <c r="G26" i="5"/>
  <c r="G16" i="5"/>
  <c r="G6" i="5"/>
  <c r="G69" i="5"/>
  <c r="G50" i="5"/>
  <c r="G33" i="5"/>
  <c r="G13" i="5"/>
  <c r="G84" i="5"/>
  <c r="G32" i="5"/>
  <c r="G12" i="5"/>
  <c r="G98" i="5"/>
  <c r="G88" i="5"/>
  <c r="G78" i="5"/>
  <c r="G70" i="5"/>
  <c r="G60" i="5"/>
  <c r="G51" i="5"/>
  <c r="G43" i="5"/>
  <c r="G34" i="5"/>
  <c r="G24" i="5"/>
  <c r="G14" i="5"/>
  <c r="G97" i="5"/>
  <c r="G86" i="5"/>
  <c r="G77" i="5"/>
  <c r="G59" i="5"/>
  <c r="G42" i="5"/>
  <c r="G23" i="5"/>
  <c r="G96" i="5"/>
  <c r="G67" i="5"/>
  <c r="G57" i="5"/>
  <c r="G41" i="5"/>
  <c r="G22" i="5"/>
  <c r="G95" i="5"/>
  <c r="G21" i="5"/>
  <c r="F25" i="10"/>
  <c r="F24" i="10"/>
  <c r="F14" i="10"/>
  <c r="F6" i="10"/>
  <c r="F31" i="10"/>
  <c r="F23" i="10"/>
  <c r="F13" i="10"/>
  <c r="F30" i="10"/>
  <c r="F22" i="10"/>
  <c r="F12" i="10"/>
  <c r="F18" i="10"/>
  <c r="F9" i="10"/>
  <c r="F26" i="10"/>
  <c r="F16" i="10"/>
  <c r="F15" i="10"/>
  <c r="F7" i="10"/>
  <c r="F29" i="10"/>
  <c r="F20" i="10"/>
  <c r="F11" i="10"/>
  <c r="F28" i="10"/>
  <c r="F19" i="10"/>
  <c r="F10" i="10"/>
  <c r="F27" i="10"/>
  <c r="F8" i="10"/>
  <c r="G18" i="4"/>
  <c r="G33" i="4"/>
  <c r="G24" i="6"/>
  <c r="G16" i="6"/>
  <c r="G6" i="6"/>
  <c r="G14" i="6"/>
  <c r="G22" i="6"/>
  <c r="G13" i="6"/>
  <c r="G31" i="6"/>
  <c r="G21" i="6"/>
  <c r="G12" i="6"/>
  <c r="G23" i="6"/>
  <c r="G29" i="6"/>
  <c r="G20" i="6"/>
  <c r="G11" i="6"/>
  <c r="G28" i="6"/>
  <c r="G19" i="6"/>
  <c r="G10" i="6"/>
  <c r="G27" i="6"/>
  <c r="G18" i="6"/>
  <c r="G7" i="6"/>
  <c r="G26" i="6"/>
  <c r="G17" i="6"/>
  <c r="G8" i="6"/>
  <c r="G23" i="4"/>
  <c r="G41" i="4"/>
  <c r="F92" i="14"/>
  <c r="F91" i="14"/>
  <c r="F94" i="14"/>
  <c r="F93" i="14"/>
  <c r="G18" i="3"/>
  <c r="G17" i="3"/>
  <c r="G44" i="3"/>
  <c r="G55" i="3"/>
  <c r="G51" i="3"/>
  <c r="G7" i="3"/>
  <c r="G9" i="3"/>
  <c r="G8" i="3"/>
  <c r="G56" i="3"/>
  <c r="G35" i="3"/>
  <c r="G37" i="3"/>
  <c r="G36" i="3"/>
  <c r="G54" i="3"/>
  <c r="G58" i="3"/>
  <c r="G57" i="3"/>
  <c r="G59" i="3"/>
  <c r="G38" i="3"/>
  <c r="G29" i="3"/>
  <c r="G28" i="3"/>
  <c r="G16" i="3"/>
  <c r="G50" i="3"/>
  <c r="G27" i="3"/>
  <c r="G39" i="3"/>
  <c r="G30" i="3"/>
  <c r="G21" i="3"/>
  <c r="G20" i="3"/>
  <c r="G25" i="3"/>
  <c r="G19" i="3"/>
  <c r="G6" i="3"/>
  <c r="G40" i="3"/>
  <c r="G31" i="3"/>
  <c r="G22" i="3"/>
  <c r="G13" i="3"/>
  <c r="G12" i="3"/>
  <c r="G11" i="3"/>
  <c r="G42" i="3"/>
  <c r="G41" i="3"/>
  <c r="G32" i="3"/>
  <c r="G23" i="3"/>
  <c r="G14" i="3"/>
  <c r="G47" i="3"/>
  <c r="G49" i="3"/>
  <c r="G26" i="3"/>
  <c r="G45" i="3"/>
  <c r="G34" i="3"/>
  <c r="G33" i="3"/>
  <c r="G24" i="3"/>
  <c r="G15" i="3"/>
  <c r="G46" i="3"/>
  <c r="G53" i="3"/>
  <c r="G26" i="4"/>
  <c r="G7" i="4"/>
  <c r="G21" i="4"/>
  <c r="G40" i="4"/>
  <c r="G15" i="4"/>
  <c r="G32" i="4"/>
  <c r="G24" i="4"/>
  <c r="G37" i="4"/>
  <c r="G13" i="4"/>
  <c r="G27" i="4"/>
  <c r="G16" i="4"/>
  <c r="G22" i="4"/>
  <c r="G31" i="4"/>
  <c r="G19" i="4"/>
  <c r="G6" i="4"/>
  <c r="G34" i="4"/>
  <c r="G8" i="4"/>
  <c r="G14" i="4"/>
  <c r="G39" i="4"/>
  <c r="F17" i="14"/>
  <c r="F36" i="14"/>
  <c r="F72" i="14"/>
  <c r="F74" i="14"/>
  <c r="F71" i="14"/>
  <c r="F54" i="14"/>
  <c r="F59" i="14"/>
  <c r="F58" i="14"/>
  <c r="F69" i="14"/>
  <c r="F30" i="14"/>
  <c r="F13" i="14"/>
  <c r="F81" i="14"/>
  <c r="F6" i="14"/>
  <c r="F14" i="14"/>
  <c r="F50" i="14"/>
  <c r="F73" i="14"/>
  <c r="F41" i="14"/>
  <c r="F40" i="14"/>
  <c r="F86" i="14"/>
  <c r="F20" i="14"/>
  <c r="F28" i="14"/>
  <c r="F62" i="14"/>
  <c r="F48" i="14"/>
  <c r="F52" i="14"/>
  <c r="F42" i="14"/>
  <c r="F44" i="14"/>
  <c r="F32" i="14"/>
  <c r="F31" i="14"/>
  <c r="F76" i="14"/>
  <c r="F19" i="14"/>
  <c r="F83" i="14"/>
  <c r="F51" i="14"/>
  <c r="F61" i="14"/>
  <c r="F11" i="14"/>
  <c r="F35" i="14"/>
  <c r="F33" i="14"/>
  <c r="F9" i="14"/>
  <c r="F23" i="14"/>
  <c r="F22" i="14"/>
  <c r="F68" i="14"/>
  <c r="F12" i="14"/>
  <c r="F63" i="14"/>
  <c r="F43" i="14"/>
  <c r="F49" i="14"/>
  <c r="F21" i="14"/>
  <c r="F8" i="14"/>
  <c r="F24" i="14"/>
  <c r="F88" i="14"/>
  <c r="F29" i="14"/>
  <c r="F56" i="14"/>
  <c r="F57" i="14"/>
  <c r="F64" i="14"/>
  <c r="F26" i="14"/>
  <c r="F34" i="14"/>
  <c r="F45" i="14"/>
  <c r="F85" i="14"/>
  <c r="F89" i="14"/>
  <c r="F75" i="14"/>
  <c r="F79" i="14"/>
  <c r="F10" i="14"/>
  <c r="F84" i="14"/>
  <c r="F47" i="14"/>
  <c r="F18" i="14"/>
  <c r="F7" i="14"/>
  <c r="F25" i="14"/>
  <c r="F46" i="14"/>
  <c r="F80" i="14"/>
  <c r="F37" i="14"/>
  <c r="F70" i="14"/>
  <c r="F78" i="14"/>
  <c r="F87" i="14"/>
  <c r="F39" i="14"/>
  <c r="F66" i="14"/>
  <c r="F15" i="14"/>
  <c r="F22" i="20"/>
  <c r="F28" i="20"/>
  <c r="F6" i="20"/>
  <c r="F31" i="20"/>
  <c r="F40" i="20"/>
  <c r="F26" i="20"/>
  <c r="F30" i="20"/>
  <c r="F9" i="20"/>
  <c r="F7" i="20"/>
  <c r="F24" i="20"/>
  <c r="F140" i="15"/>
  <c r="F35" i="17"/>
  <c r="F20" i="19"/>
  <c r="F32" i="19"/>
  <c r="F47" i="19"/>
  <c r="F15" i="17"/>
  <c r="F9" i="17"/>
  <c r="F42" i="19"/>
  <c r="F26" i="19"/>
  <c r="F31" i="15"/>
  <c r="F118" i="15"/>
  <c r="F6" i="17"/>
  <c r="F37" i="17"/>
  <c r="F33" i="17"/>
  <c r="F12" i="17"/>
  <c r="F17" i="17"/>
  <c r="F12" i="20"/>
  <c r="F13" i="20"/>
  <c r="F18" i="20"/>
  <c r="F39" i="20"/>
  <c r="F20" i="20"/>
  <c r="F29" i="20"/>
  <c r="F11" i="20"/>
  <c r="F32" i="20"/>
  <c r="F34" i="20"/>
  <c r="F10" i="20"/>
  <c r="F33" i="20"/>
  <c r="F14" i="20"/>
  <c r="F23" i="20"/>
  <c r="F36" i="20"/>
  <c r="F35" i="20"/>
  <c r="F25" i="20"/>
  <c r="F17" i="20"/>
  <c r="F37" i="20"/>
  <c r="F19" i="20"/>
  <c r="F62" i="19"/>
  <c r="F19" i="19"/>
  <c r="F6" i="19"/>
  <c r="F46" i="19"/>
  <c r="F21" i="15"/>
  <c r="F60" i="15"/>
  <c r="F35" i="15"/>
  <c r="F66" i="15"/>
  <c r="F6" i="15"/>
  <c r="F23" i="15"/>
  <c r="F17" i="15"/>
  <c r="F90" i="15"/>
  <c r="F113" i="15"/>
  <c r="F112" i="15"/>
  <c r="F38" i="15"/>
  <c r="F124" i="15"/>
  <c r="F54" i="15"/>
  <c r="F141" i="15"/>
  <c r="F17" i="19"/>
  <c r="F63" i="19"/>
  <c r="F12" i="19"/>
  <c r="F27" i="19"/>
  <c r="F37" i="19"/>
  <c r="F16" i="19"/>
  <c r="F69" i="19"/>
  <c r="F72" i="19"/>
  <c r="F23" i="19"/>
  <c r="F31" i="19"/>
  <c r="F55" i="19"/>
  <c r="F45" i="19"/>
  <c r="F10" i="19"/>
  <c r="F64" i="19"/>
  <c r="F70" i="19"/>
  <c r="F36" i="19"/>
  <c r="F38" i="19"/>
  <c r="F56" i="19"/>
  <c r="F28" i="19"/>
  <c r="F8" i="17"/>
  <c r="F19" i="17"/>
  <c r="F11" i="17"/>
  <c r="F45" i="17"/>
  <c r="F21" i="17"/>
  <c r="F31" i="17"/>
  <c r="F39" i="17"/>
  <c r="F36" i="17"/>
  <c r="F96" i="15"/>
  <c r="F65" i="15"/>
  <c r="F146" i="15"/>
  <c r="F19" i="15"/>
  <c r="F51" i="15"/>
  <c r="F157" i="15"/>
  <c r="F119" i="15"/>
  <c r="F49" i="15"/>
  <c r="F108" i="15"/>
  <c r="F18" i="15"/>
  <c r="F12" i="15"/>
  <c r="F46" i="15"/>
  <c r="F80" i="15"/>
  <c r="F104" i="15"/>
  <c r="F152" i="15"/>
  <c r="F26" i="15"/>
  <c r="F148" i="15"/>
  <c r="F122" i="15"/>
  <c r="F86" i="15"/>
  <c r="F53" i="15"/>
  <c r="F133" i="15"/>
  <c r="F13" i="15"/>
  <c r="F144" i="15"/>
  <c r="F30" i="15"/>
  <c r="F137" i="15"/>
  <c r="F32" i="15"/>
  <c r="F87" i="15"/>
  <c r="F159" i="15"/>
  <c r="F68" i="15"/>
  <c r="F143" i="15"/>
  <c r="F37" i="15"/>
  <c r="F71" i="15"/>
  <c r="F93" i="15"/>
  <c r="F147" i="15"/>
  <c r="F79" i="15"/>
  <c r="F135" i="15"/>
  <c r="F114" i="15"/>
  <c r="F110" i="15"/>
  <c r="F95" i="15"/>
  <c r="F154" i="15"/>
  <c r="F15" i="15"/>
  <c r="F142" i="15"/>
  <c r="F52" i="15"/>
  <c r="F111" i="15"/>
  <c r="F29" i="15"/>
  <c r="F63" i="15"/>
  <c r="F131" i="15"/>
  <c r="F18" i="17"/>
  <c r="F13" i="17"/>
  <c r="F7" i="17"/>
  <c r="F23" i="17"/>
  <c r="F26" i="17"/>
  <c r="F41" i="17"/>
  <c r="F29" i="17"/>
  <c r="F25" i="17"/>
  <c r="F10" i="17"/>
  <c r="F30" i="17"/>
  <c r="F43" i="19"/>
  <c r="F54" i="19"/>
  <c r="F40" i="19"/>
  <c r="F130" i="15"/>
  <c r="F106" i="15"/>
  <c r="F48" i="15"/>
  <c r="F129" i="15"/>
  <c r="F70" i="15"/>
  <c r="F74" i="19"/>
  <c r="F149" i="15"/>
  <c r="F64" i="15"/>
  <c r="F34" i="15"/>
  <c r="F89" i="15"/>
  <c r="F67" i="19"/>
  <c r="F66" i="19"/>
  <c r="F13" i="19"/>
  <c r="F49" i="19"/>
  <c r="F21" i="19"/>
  <c r="F52" i="19"/>
  <c r="F44" i="19"/>
  <c r="F51" i="19"/>
  <c r="F41" i="19"/>
  <c r="F24" i="19"/>
  <c r="F132" i="15"/>
  <c r="F22" i="15"/>
  <c r="F145" i="15"/>
  <c r="F105" i="15"/>
  <c r="F24" i="15"/>
  <c r="F57" i="15"/>
  <c r="F116" i="15"/>
  <c r="F150" i="15"/>
  <c r="F27" i="15"/>
  <c r="F61" i="15"/>
  <c r="F125" i="15"/>
  <c r="F16" i="15"/>
  <c r="F33" i="15"/>
  <c r="F50" i="15"/>
  <c r="F67" i="15"/>
  <c r="F88" i="15"/>
  <c r="F109" i="15"/>
  <c r="F139" i="15"/>
  <c r="F136" i="15"/>
  <c r="F77" i="15"/>
  <c r="F81" i="15"/>
  <c r="F158" i="15"/>
  <c r="F61" i="19"/>
  <c r="F56" i="15"/>
  <c r="F39" i="15"/>
  <c r="F57" i="19"/>
  <c r="F60" i="19"/>
  <c r="F82" i="15"/>
  <c r="F14" i="15"/>
  <c r="F35" i="19"/>
  <c r="F18" i="19"/>
  <c r="F92" i="15"/>
  <c r="F36" i="15"/>
  <c r="F65" i="19"/>
  <c r="F115" i="15"/>
  <c r="F55" i="15"/>
  <c r="F126" i="15"/>
  <c r="F47" i="15"/>
  <c r="F7" i="19"/>
  <c r="F59" i="19"/>
  <c r="F50" i="19"/>
  <c r="F39" i="19"/>
  <c r="F11" i="19"/>
  <c r="F25" i="19"/>
  <c r="F9" i="19"/>
  <c r="F33" i="19"/>
  <c r="F14" i="19"/>
  <c r="F30" i="19"/>
  <c r="F72" i="15"/>
  <c r="F84" i="15"/>
  <c r="F9" i="15"/>
  <c r="F127" i="15"/>
  <c r="F7" i="15"/>
  <c r="F40" i="15"/>
  <c r="F74" i="15"/>
  <c r="F97" i="15"/>
  <c r="F134" i="15"/>
  <c r="F10" i="15"/>
  <c r="F44" i="15"/>
  <c r="F78" i="15"/>
  <c r="F101" i="15"/>
  <c r="F8" i="15"/>
  <c r="F25" i="15"/>
  <c r="F41" i="15"/>
  <c r="F58" i="15"/>
  <c r="F75" i="15"/>
  <c r="F99" i="15"/>
  <c r="F121" i="15"/>
  <c r="F156" i="15"/>
  <c r="F100" i="15"/>
  <c r="F43" i="15"/>
  <c r="F123" i="15"/>
  <c r="F38" i="20"/>
  <c r="F27" i="17"/>
  <c r="F85" i="15"/>
  <c r="F138" i="15"/>
  <c r="F34" i="19"/>
  <c r="F68" i="19"/>
  <c r="F22" i="17"/>
  <c r="F11" i="15"/>
  <c r="F73" i="15"/>
  <c r="F45" i="15"/>
  <c r="F103" i="15"/>
  <c r="F43" i="17"/>
  <c r="F117" i="15"/>
  <c r="F28" i="15"/>
  <c r="F62" i="15"/>
  <c r="F120" i="15"/>
  <c r="F155" i="15"/>
  <c r="F8" i="19"/>
  <c r="F151" i="15"/>
</calcChain>
</file>

<file path=xl/sharedStrings.xml><?xml version="1.0" encoding="utf-8"?>
<sst xmlns="http://schemas.openxmlformats.org/spreadsheetml/2006/main" count="4013" uniqueCount="1020">
  <si>
    <t>H07V2-K 4,00</t>
  </si>
  <si>
    <t>H07V2-K 2,50</t>
  </si>
  <si>
    <t>H07V2-K 1,50</t>
  </si>
  <si>
    <t>H05V2-K 1,00</t>
  </si>
  <si>
    <t>H05V2-K 0,75</t>
  </si>
  <si>
    <t>CYOY 1,00</t>
  </si>
  <si>
    <t>CYOY 0,35</t>
  </si>
  <si>
    <t>FLRY-A 0,22</t>
  </si>
  <si>
    <t>60227 IEC 08 0,50 POC</t>
  </si>
  <si>
    <t>60227 IEC 08 2,50</t>
  </si>
  <si>
    <t>1-CYKY 5x25 RMV</t>
  </si>
  <si>
    <t>1-CYKY 5x35 RMV</t>
  </si>
  <si>
    <t>1-CYKY 5x50 SM</t>
  </si>
  <si>
    <t>1-CYKY 5x70 SM</t>
  </si>
  <si>
    <t>1-CYKY 5x95 SM</t>
  </si>
  <si>
    <t>1-CYKY 5x120 SM</t>
  </si>
  <si>
    <t>1-AYY 1x25 RE</t>
  </si>
  <si>
    <t>1-AYY 1x35 RE</t>
  </si>
  <si>
    <t>1-AYY 1x50 RMV</t>
  </si>
  <si>
    <t xml:space="preserve">1-AYY 1x70 RMV </t>
  </si>
  <si>
    <t>1-AYY 1x95 RMV</t>
  </si>
  <si>
    <t>1-AYY 1x120 RMV</t>
  </si>
  <si>
    <t>1-AYY 1x150 RMV</t>
  </si>
  <si>
    <t xml:space="preserve">1-AYY 1x185 RMV </t>
  </si>
  <si>
    <t>1-AYY 1x240 RMV</t>
  </si>
  <si>
    <t>1-AYY 1x300 RMV</t>
  </si>
  <si>
    <t>1-AYY 1x400 RMV</t>
  </si>
  <si>
    <t>1-AYY 1x500 RMV</t>
  </si>
  <si>
    <t>1-YY 1x25 RMV</t>
  </si>
  <si>
    <t>1-YY 1x35 RMV</t>
  </si>
  <si>
    <t>60227 IEC 07 2,50 POC</t>
  </si>
  <si>
    <t>60227 IEC 07 1,50 POC</t>
  </si>
  <si>
    <t>60227 IEC 07 1,00 POC</t>
  </si>
  <si>
    <t>60227 IEC 07 0,75 POC</t>
  </si>
  <si>
    <t>60227 IEC 07 0,50 POC</t>
  </si>
  <si>
    <t>60227 IEC 07 2,50</t>
  </si>
  <si>
    <t>60227 IEC 07 1,50</t>
  </si>
  <si>
    <t>60227 IEC 07 1,00</t>
  </si>
  <si>
    <t>Název výrobku</t>
  </si>
  <si>
    <t>Jednotka</t>
  </si>
  <si>
    <t>Typ ceny</t>
  </si>
  <si>
    <t>%</t>
  </si>
  <si>
    <t>H07V-R 35</t>
  </si>
  <si>
    <t>FLY 1,50</t>
  </si>
  <si>
    <t>FLY 1,00</t>
  </si>
  <si>
    <t>FLY 0,75</t>
  </si>
  <si>
    <t>CMA 1,50</t>
  </si>
  <si>
    <t>CMA 1,00</t>
  </si>
  <si>
    <t>CMA 0,75</t>
  </si>
  <si>
    <t>B</t>
  </si>
  <si>
    <t>N4GAF 2,50</t>
  </si>
  <si>
    <t>N4GAF 1,50</t>
  </si>
  <si>
    <t>N4GAF 1,00</t>
  </si>
  <si>
    <t>N4GAF 0,75</t>
  </si>
  <si>
    <t>4GAF 0,50</t>
  </si>
  <si>
    <t>Autovodiče</t>
  </si>
  <si>
    <t>H05V2-K 0,50</t>
  </si>
  <si>
    <t>H07V2-U 2,50 POC</t>
  </si>
  <si>
    <t>H07V2-U 1,50 POC</t>
  </si>
  <si>
    <t>H05V2-U 1,00 POC</t>
  </si>
  <si>
    <t>H05V2-U 0,75 POC</t>
  </si>
  <si>
    <t>H05V2-U 0,50 POC</t>
  </si>
  <si>
    <t>H07V2-U 2,50</t>
  </si>
  <si>
    <t>H07V2-U 1,50</t>
  </si>
  <si>
    <t>H05V2-U 1,00</t>
  </si>
  <si>
    <t>H05V2-U 0,75</t>
  </si>
  <si>
    <t>H05V2-U 0,50</t>
  </si>
  <si>
    <t>60227 IEC 08 2,50 POC</t>
  </si>
  <si>
    <t>60227 IEC 08 1,50 POC</t>
  </si>
  <si>
    <t>60227 IEC 08 1,00 POC</t>
  </si>
  <si>
    <t>km</t>
  </si>
  <si>
    <t>XFPe 0,65</t>
  </si>
  <si>
    <t>XPYS-H 2x0,65</t>
  </si>
  <si>
    <t>AY 2,5</t>
  </si>
  <si>
    <t>Technická specifikace</t>
  </si>
  <si>
    <t>Dostupnost</t>
  </si>
  <si>
    <t>XCPePe-H 2x0,8</t>
  </si>
  <si>
    <t>PN 02/99</t>
  </si>
  <si>
    <t>PN-KV-061-00</t>
  </si>
  <si>
    <t>PN-KV-062-00</t>
  </si>
  <si>
    <t>PN-KV-058-99</t>
  </si>
  <si>
    <t>CSN 34 7421</t>
  </si>
  <si>
    <t>PN-KV-021-93</t>
  </si>
  <si>
    <t>PN-KV-072-03</t>
  </si>
  <si>
    <t>DIN ISO 6722</t>
  </si>
  <si>
    <t>PN-KV-051-97</t>
  </si>
  <si>
    <t>DIN 72 551</t>
  </si>
  <si>
    <t>ISO 6722</t>
  </si>
  <si>
    <t>VW 603 06</t>
  </si>
  <si>
    <t>IEC 60227-3</t>
  </si>
  <si>
    <t>PN-KV-053-98</t>
  </si>
  <si>
    <t>SN 55430</t>
  </si>
  <si>
    <t>PN-KV-020-92</t>
  </si>
  <si>
    <t>PN-KV-070-03</t>
  </si>
  <si>
    <t>CSN 34 7914</t>
  </si>
  <si>
    <t>PN-KV-005-91</t>
  </si>
  <si>
    <t>TP 12-41 MHS 427/8</t>
  </si>
  <si>
    <t>PN-KV-050-97</t>
  </si>
  <si>
    <t>TP 03/41 MTP 107/6</t>
  </si>
  <si>
    <t>TP 03/41 MTP 226/7</t>
  </si>
  <si>
    <t>ON 34 7565</t>
  </si>
  <si>
    <t>CSN 34 7713</t>
  </si>
  <si>
    <t>PN 01/08  KVM</t>
  </si>
  <si>
    <t>CSN 34 7711</t>
  </si>
  <si>
    <t>PN 04/00</t>
  </si>
  <si>
    <t>Vysvětlivky:</t>
  </si>
  <si>
    <t>TP 12-41 FMEP 378/82</t>
  </si>
  <si>
    <t>DP070000302F</t>
  </si>
  <si>
    <t>DP070001002F</t>
  </si>
  <si>
    <t>DP080000302F</t>
  </si>
  <si>
    <t>CP1200007F</t>
  </si>
  <si>
    <t>CP1800100F</t>
  </si>
  <si>
    <t>CP1800160F</t>
  </si>
  <si>
    <t>CP1800250F</t>
  </si>
  <si>
    <t>CP1800350K</t>
  </si>
  <si>
    <t>CP0600005FL</t>
  </si>
  <si>
    <t>CP0600007P</t>
  </si>
  <si>
    <t>CP0600010P</t>
  </si>
  <si>
    <t>CP0900015P</t>
  </si>
  <si>
    <t>CP0900025P</t>
  </si>
  <si>
    <t>CP0900040P</t>
  </si>
  <si>
    <t>CP0900060F</t>
  </si>
  <si>
    <t>CP0900100F</t>
  </si>
  <si>
    <t>CP0900160F</t>
  </si>
  <si>
    <t>CP0900250F</t>
  </si>
  <si>
    <t>CP0900350F</t>
  </si>
  <si>
    <t>CP0900500C</t>
  </si>
  <si>
    <t>CP2100010F</t>
  </si>
  <si>
    <t>CP2100015F</t>
  </si>
  <si>
    <t>CP2100025F</t>
  </si>
  <si>
    <t>CP2900003K</t>
  </si>
  <si>
    <t>CP2900010K</t>
  </si>
  <si>
    <t>CP2900015C</t>
  </si>
  <si>
    <t>FLRY-A 0,75</t>
  </si>
  <si>
    <t>CYY 1,5</t>
  </si>
  <si>
    <t>CYY 2,5</t>
  </si>
  <si>
    <t>CYY 4,0</t>
  </si>
  <si>
    <t>CYY 6,0</t>
  </si>
  <si>
    <t>H07V-R 1,5</t>
  </si>
  <si>
    <t>H07V-R 2,5</t>
  </si>
  <si>
    <t>H07V-R 4,0</t>
  </si>
  <si>
    <t>H07V-R 6,0</t>
  </si>
  <si>
    <t>H07V-U 1,5</t>
  </si>
  <si>
    <t>H07V-U 2,5</t>
  </si>
  <si>
    <t>H07V-U 4,0</t>
  </si>
  <si>
    <t>H07V-U 6,0</t>
  </si>
  <si>
    <t>H05V-U 0,5</t>
  </si>
  <si>
    <t>H05V-U 1,0</t>
  </si>
  <si>
    <t>SCY 2x1,00 (0,15S/0,8)</t>
  </si>
  <si>
    <t>1-AYKY 4x10 RE</t>
  </si>
  <si>
    <t>1-AYKY 4x16 RE</t>
  </si>
  <si>
    <t>1-AYKY 5x10 RE</t>
  </si>
  <si>
    <t>1-AYKY 5x16 RE</t>
  </si>
  <si>
    <t>1-AYKY 4x120 SM</t>
  </si>
  <si>
    <t>CAV 0,50</t>
  </si>
  <si>
    <t>CAV 0,75</t>
  </si>
  <si>
    <t>CAV 1,00</t>
  </si>
  <si>
    <t>CAV 1,50</t>
  </si>
  <si>
    <t>V05G-K 0,50</t>
  </si>
  <si>
    <t>V05G-U 0,50</t>
  </si>
  <si>
    <t>P</t>
  </si>
  <si>
    <t>1-CYKY 3x120+70 SM</t>
  </si>
  <si>
    <t>1-CYKY 3x150+70 SM</t>
  </si>
  <si>
    <t>1-CYKY 3x185+95 SM</t>
  </si>
  <si>
    <t>1-CYKY 3x240+120 SM</t>
  </si>
  <si>
    <t>SCY 2x1,50 (0,25S/0,8)</t>
  </si>
  <si>
    <t>SCY 2x1,00 (0,2S/0,8)</t>
  </si>
  <si>
    <t>CMA 4,00</t>
  </si>
  <si>
    <t>CMA 2,50</t>
  </si>
  <si>
    <t>60227 IEC 08 0,75</t>
  </si>
  <si>
    <t>60227 IEC 08 0,50</t>
  </si>
  <si>
    <t>SCY 2x6,00 (0,3S/0,8)</t>
  </si>
  <si>
    <t>SCY 2x4,00 (0,3S/0,8)</t>
  </si>
  <si>
    <t>SCY 2x2,50 (0,25S/0,8)</t>
  </si>
  <si>
    <t>FLR4Y-A 0,35</t>
  </si>
  <si>
    <t>FLR4Y-A 0,75</t>
  </si>
  <si>
    <t>FLR4Y-A 1,50</t>
  </si>
  <si>
    <t>FLR4Y-B 0,25 POC.</t>
  </si>
  <si>
    <t>FLR4Y-B 0,35 POC.</t>
  </si>
  <si>
    <t>FLR4Y-B 1,00 POC.</t>
  </si>
  <si>
    <t>FLR4Y-B 1.50 POC.</t>
  </si>
  <si>
    <t>FLR6Y-A 0,35</t>
  </si>
  <si>
    <t>FLR9Y-A 0,22</t>
  </si>
  <si>
    <t>FLR9Y-B 0,75</t>
  </si>
  <si>
    <t>FLR9Y-B 1,00</t>
  </si>
  <si>
    <t>FLR9Y-B 1,50</t>
  </si>
  <si>
    <t>FLR9Y-B 2,50</t>
  </si>
  <si>
    <t>FLR9Y-B 4,00</t>
  </si>
  <si>
    <t>FLRY-B 16</t>
  </si>
  <si>
    <t>FLRY-B 25</t>
  </si>
  <si>
    <t>FLRY-B 3,00</t>
  </si>
  <si>
    <t>FLRY-B 5,00</t>
  </si>
  <si>
    <t>FLRYW125-B 0,75</t>
  </si>
  <si>
    <t>FLRYW125-B 1,00</t>
  </si>
  <si>
    <t>FLRYW125-B 0,50</t>
  </si>
  <si>
    <t>FLRYW125-B 1,50</t>
  </si>
  <si>
    <t>FLRYW125-B 2,50</t>
  </si>
  <si>
    <t>XCYS 0,5</t>
  </si>
  <si>
    <t>XCYS 0,6</t>
  </si>
  <si>
    <t>XCPe 0,6</t>
  </si>
  <si>
    <t>SCY 2x2,50 (0,15S/0,8)</t>
  </si>
  <si>
    <t>SCY 2x1,50 (0,15S/0,8)</t>
  </si>
  <si>
    <t>CYOY 1,50</t>
  </si>
  <si>
    <t>H05V-U 0,75</t>
  </si>
  <si>
    <t>60227 IEC 08 1,50</t>
  </si>
  <si>
    <t>60227 IEC 08 1,00</t>
  </si>
  <si>
    <t>1-CYKY 4x25 RMV</t>
  </si>
  <si>
    <t>1-CYKY 4x35 RMV</t>
  </si>
  <si>
    <t>1-CYKY 4x50 SM</t>
  </si>
  <si>
    <t>1-CYKY 4x70 SM</t>
  </si>
  <si>
    <t>1-CYKY 4x95 SM</t>
  </si>
  <si>
    <t>1-CYKY 4x120 SM</t>
  </si>
  <si>
    <t>1-CYKY 4x150 SM</t>
  </si>
  <si>
    <t>1-CYKY 4x185 SM</t>
  </si>
  <si>
    <t>1-CYKY 4x240 SM</t>
  </si>
  <si>
    <t>TBV 1,00</t>
  </si>
  <si>
    <t>TBV 0,75</t>
  </si>
  <si>
    <t>TBV 0,50</t>
  </si>
  <si>
    <t>TBV 0,35</t>
  </si>
  <si>
    <t>TBV 0,22</t>
  </si>
  <si>
    <t>TBV 0,15</t>
  </si>
  <si>
    <t>MK 0,50</t>
  </si>
  <si>
    <t>MK 0,35</t>
  </si>
  <si>
    <t>FLRY-A 0,50</t>
  </si>
  <si>
    <t>FLRY-A 0,35</t>
  </si>
  <si>
    <t>LAU 0,75</t>
  </si>
  <si>
    <t>LAU 0,50</t>
  </si>
  <si>
    <t>LAU 0,35</t>
  </si>
  <si>
    <t>LAU 0,15</t>
  </si>
  <si>
    <t>LYQJ 1,00</t>
  </si>
  <si>
    <t>U 1</t>
  </si>
  <si>
    <t>TAV 0,50</t>
  </si>
  <si>
    <t>FLRX-B 0,50</t>
  </si>
  <si>
    <t>1-YY 1x240 RMV</t>
  </si>
  <si>
    <t>1-YY 1x300 RMV</t>
  </si>
  <si>
    <t>1-YY 1x400 RMV</t>
  </si>
  <si>
    <t>1-YY 1x500 RMV</t>
  </si>
  <si>
    <t>1-AYKY 4x25 RE</t>
  </si>
  <si>
    <t>1-AYKY 4x35 RE</t>
  </si>
  <si>
    <t>1-AYKY 4x50 RE</t>
  </si>
  <si>
    <t>1-AYKY 5x25 RE</t>
  </si>
  <si>
    <t>1-AYKY 5x35 RE</t>
  </si>
  <si>
    <t>1-AYKY 4x70 RE</t>
  </si>
  <si>
    <t>1-AYKY 4x95 SM</t>
  </si>
  <si>
    <t>1-AYKY 4x150 SM</t>
  </si>
  <si>
    <t>1-AYKY 4x185 SM</t>
  </si>
  <si>
    <t>1-AYKY 4x240 SM</t>
  </si>
  <si>
    <t>1-AYKY 3x185+95 SM</t>
  </si>
  <si>
    <t>1-AYKY 3x240+120 SM</t>
  </si>
  <si>
    <t>FLRX-B 1,50</t>
  </si>
  <si>
    <t>FLRX-B 1,00</t>
  </si>
  <si>
    <t>FLRX-B 0,75</t>
  </si>
  <si>
    <t>H07V2-K 2,50 POC</t>
  </si>
  <si>
    <t>H07V2-K 1,50 POC</t>
  </si>
  <si>
    <t>H05V2-K 1,00 POC</t>
  </si>
  <si>
    <t>H05V2-K 0,75 POC</t>
  </si>
  <si>
    <t>H05V2-K 0,50 POC</t>
  </si>
  <si>
    <t>H07V2-K 6,00</t>
  </si>
  <si>
    <t>Evidenční číslo</t>
  </si>
  <si>
    <t>V05G-U 0,75</t>
  </si>
  <si>
    <t>V07G-U 1,50</t>
  </si>
  <si>
    <t>V07G-U 2,50</t>
  </si>
  <si>
    <t>FLYW 10</t>
  </si>
  <si>
    <t>FLYW 6,00</t>
  </si>
  <si>
    <t>FLYW 4,00</t>
  </si>
  <si>
    <t>FLYW 2,50</t>
  </si>
  <si>
    <t>FLYW 1,50</t>
  </si>
  <si>
    <t>FLYW 1,00</t>
  </si>
  <si>
    <t>FLYW 0,75</t>
  </si>
  <si>
    <t>FLYW 0,50</t>
  </si>
  <si>
    <t>FLY 16</t>
  </si>
  <si>
    <t>FLY 10</t>
  </si>
  <si>
    <t>FLY 6,00</t>
  </si>
  <si>
    <t>FLY 4,00</t>
  </si>
  <si>
    <t>FLY 2,50</t>
  </si>
  <si>
    <t>Rabatové skupiny</t>
  </si>
  <si>
    <t>SCY 2x0,75 (0,15S/0,8)</t>
  </si>
  <si>
    <t>SCY 2x0,50 (0,15S/0,8)</t>
  </si>
  <si>
    <t>SCY 2x0,35 (0,15S/0,6)</t>
  </si>
  <si>
    <t>SCY 2x0,25 (0,15S/0,6)</t>
  </si>
  <si>
    <t>PVC šňůry</t>
  </si>
  <si>
    <t>FLY 0,60</t>
  </si>
  <si>
    <t>FLY 0,50</t>
  </si>
  <si>
    <t>FLRY-B 2,50 TRIBAREVNE</t>
  </si>
  <si>
    <t>FLRY-B 1,50 TRIBAREVNE</t>
  </si>
  <si>
    <t>FLRY-B 1,00 TRIBAREVNE</t>
  </si>
  <si>
    <t>FLRY-B 0,75 TRIBAREVNE</t>
  </si>
  <si>
    <t>FLRY-B 0,50 TRIBAREVNE</t>
  </si>
  <si>
    <t>FLRY-B 0,35 TRIBAREVNE</t>
  </si>
  <si>
    <t>FLRY-B 10</t>
  </si>
  <si>
    <t>MK MIN 0,15</t>
  </si>
  <si>
    <t>N4GAF 16</t>
  </si>
  <si>
    <t>N4GAF 10</t>
  </si>
  <si>
    <t>N4GAF 6,00</t>
  </si>
  <si>
    <t>N4GAF 4,00</t>
  </si>
  <si>
    <t>YCYM 2x2x0,8 Z</t>
  </si>
  <si>
    <t>FLRYW125-B 4,00</t>
  </si>
  <si>
    <t>FLY 25</t>
  </si>
  <si>
    <t>FLY 35</t>
  </si>
  <si>
    <t>FLY 3,00</t>
  </si>
  <si>
    <t>FLY 5,00</t>
  </si>
  <si>
    <t>FLY 50</t>
  </si>
  <si>
    <t>FLY 70</t>
  </si>
  <si>
    <t>FLYW 16</t>
  </si>
  <si>
    <t>TBVF 1,00</t>
  </si>
  <si>
    <t>TBVF 0,75</t>
  </si>
  <si>
    <t>TBVF 0,50</t>
  </si>
  <si>
    <t>TBVF 0,35</t>
  </si>
  <si>
    <t>TBVF 0,15</t>
  </si>
  <si>
    <t>LYQJ 0,75</t>
  </si>
  <si>
    <t>LYQJ 0,50</t>
  </si>
  <si>
    <t>LYQJ 0,35</t>
  </si>
  <si>
    <t xml:space="preserve">H07V-R 50 </t>
  </si>
  <si>
    <t>FLR6Y-A 2,50</t>
  </si>
  <si>
    <t>FLR6Y-A 1,50</t>
  </si>
  <si>
    <t>FLR6Y-A 1,00</t>
  </si>
  <si>
    <t>FLR6Y-A 0,50</t>
  </si>
  <si>
    <t>XCYS 0,8</t>
  </si>
  <si>
    <t>XCYR 0,5</t>
  </si>
  <si>
    <t>XCYR 0,6</t>
  </si>
  <si>
    <t>XCYR 0,8</t>
  </si>
  <si>
    <t>XCPe 0,5</t>
  </si>
  <si>
    <t>XCPe 0,8</t>
  </si>
  <si>
    <t>FLRY-B 0,75</t>
  </si>
  <si>
    <t>FLRY-B 0,60</t>
  </si>
  <si>
    <t>FLRY-B 0,50</t>
  </si>
  <si>
    <t>FLRY-B 0,35</t>
  </si>
  <si>
    <t>FLRY-A 2,50 TRIBAREVNE</t>
  </si>
  <si>
    <t>FLRY-A 1,50 TRIBAREVNE</t>
  </si>
  <si>
    <t>FLRY-A 1,00 TRIBAREVNE</t>
  </si>
  <si>
    <t>FLRY-A 0,75 TRIBAREVNE</t>
  </si>
  <si>
    <t>FLRY-A 0,50 TRIBAREVNE</t>
  </si>
  <si>
    <t>FLRY-A 0,35 TRIBAREVNE</t>
  </si>
  <si>
    <t>FLRY-A 2,50</t>
  </si>
  <si>
    <t>FLRY-A 1,50</t>
  </si>
  <si>
    <t>FLRY-A 1,40</t>
  </si>
  <si>
    <t>FLRY-A 1,00</t>
  </si>
  <si>
    <t>H07V-R 25</t>
  </si>
  <si>
    <t>H07V-R 16</t>
  </si>
  <si>
    <t>H07V-R 10</t>
  </si>
  <si>
    <t>FLRY-B 6,00</t>
  </si>
  <si>
    <t>FLRY-B 4,00</t>
  </si>
  <si>
    <t>FLRY-B 2,50</t>
  </si>
  <si>
    <t>FLRY-B 2,00</t>
  </si>
  <si>
    <t>FLRY-B 1,50</t>
  </si>
  <si>
    <t>FLRY-B 1,00</t>
  </si>
  <si>
    <t>MP 54</t>
  </si>
  <si>
    <t>1-YY 1x50 RMV</t>
  </si>
  <si>
    <t>1-YY 1x70 RMV</t>
  </si>
  <si>
    <t>1-YY 1x95  RMV</t>
  </si>
  <si>
    <t>1-YY 1x120 RMV</t>
  </si>
  <si>
    <t>1-YY 1x150 RMV</t>
  </si>
  <si>
    <t>1-YY 1x185 RMV</t>
  </si>
  <si>
    <t>60227 IEC 07 0,75</t>
  </si>
  <si>
    <t>60227 IEC 07 0,50</t>
  </si>
  <si>
    <t>CBV 0,50</t>
  </si>
  <si>
    <t>CBV 0,75</t>
  </si>
  <si>
    <t>CBV 1,00</t>
  </si>
  <si>
    <t>CBV 1,50</t>
  </si>
  <si>
    <t>CBV 2,50</t>
  </si>
  <si>
    <t>CBV 4,00</t>
  </si>
  <si>
    <t>CBV 6,00</t>
  </si>
  <si>
    <t>U 0,8</t>
  </si>
  <si>
    <t>U 0,5</t>
  </si>
  <si>
    <t>ZYA 1,34</t>
  </si>
  <si>
    <t>H07V-U 10</t>
  </si>
  <si>
    <t>UCY 1,6</t>
  </si>
  <si>
    <t>UCY 1,32</t>
  </si>
  <si>
    <t>UCY 1,25</t>
  </si>
  <si>
    <t>UCY 1,12</t>
  </si>
  <si>
    <t>UCY 1</t>
  </si>
  <si>
    <t>UCY 0,8</t>
  </si>
  <si>
    <t>UCY 0,63</t>
  </si>
  <si>
    <t>SCY 2x0,25 (0,2S/0,6)</t>
  </si>
  <si>
    <t>SCY 2x6,00 (0,15P/0,8)</t>
  </si>
  <si>
    <t>SCY 2x4,00 (0,15P/0,8)</t>
  </si>
  <si>
    <t>60227 IEC 08 0,75 POC</t>
  </si>
  <si>
    <t xml:space="preserve"> </t>
  </si>
  <si>
    <t>TAV 0,20</t>
  </si>
  <si>
    <t>XCYAR 1,5</t>
  </si>
  <si>
    <t>XCY 0,8</t>
  </si>
  <si>
    <t>XCY 0,6</t>
  </si>
  <si>
    <t>XCY 0,5</t>
  </si>
  <si>
    <t>UCY 1,8</t>
  </si>
  <si>
    <t>MK 0,75</t>
  </si>
  <si>
    <t>FLRX-A 1,50</t>
  </si>
  <si>
    <t>FLRX-A 0,75</t>
  </si>
  <si>
    <t>DP440001512F</t>
  </si>
  <si>
    <t>DP440001519F</t>
  </si>
  <si>
    <t>DP440001524F</t>
  </si>
  <si>
    <t>DP440002512F</t>
  </si>
  <si>
    <t>DP350001503B</t>
  </si>
  <si>
    <t>DP350001504B</t>
  </si>
  <si>
    <t>DP350002504B</t>
  </si>
  <si>
    <t>DP350004004B</t>
  </si>
  <si>
    <t>DP350006004B</t>
  </si>
  <si>
    <t>DP520000502F</t>
  </si>
  <si>
    <t>DP520000702F</t>
  </si>
  <si>
    <t>DP080000502F</t>
  </si>
  <si>
    <t>DP080000702F</t>
  </si>
  <si>
    <t>DP100000702F</t>
  </si>
  <si>
    <t>DP090000302F</t>
  </si>
  <si>
    <t>DP090000303F</t>
  </si>
  <si>
    <t>DP090000502F</t>
  </si>
  <si>
    <t>DP090000702F</t>
  </si>
  <si>
    <t>DP110000702F</t>
  </si>
  <si>
    <t>DP110001002F</t>
  </si>
  <si>
    <t>DP110002502F</t>
  </si>
  <si>
    <t>DP5500005021F</t>
  </si>
  <si>
    <t>DP5500007021F</t>
  </si>
  <si>
    <t>DP550000702F</t>
  </si>
  <si>
    <t>DP580000703F</t>
  </si>
  <si>
    <t>DP5800007031F</t>
  </si>
  <si>
    <t>DP580000704F</t>
  </si>
  <si>
    <t>DP5800007041F</t>
  </si>
  <si>
    <t>DM010001002C</t>
  </si>
  <si>
    <t>DM010001503C</t>
  </si>
  <si>
    <t>CP1200005F</t>
  </si>
  <si>
    <t>CP1800015P</t>
  </si>
  <si>
    <t>CP1800025F</t>
  </si>
  <si>
    <t>CP1800040F</t>
  </si>
  <si>
    <t>CP1800060F</t>
  </si>
  <si>
    <t>CP0100015F</t>
  </si>
  <si>
    <t>CP0100025F</t>
  </si>
  <si>
    <t>CP0100040F</t>
  </si>
  <si>
    <t>CP0100060F</t>
  </si>
  <si>
    <t>CP2100007F</t>
  </si>
  <si>
    <t>CP2100040C</t>
  </si>
  <si>
    <t>DQ630000503F</t>
  </si>
  <si>
    <t>1-AYKY 5x50 SM</t>
  </si>
  <si>
    <t>1-AYKY 3x120+70 SM/RE</t>
  </si>
  <si>
    <t>1-AYKY 3x150+70 SM/RE</t>
  </si>
  <si>
    <t>1-AYKY 3x95+70 SM/RE</t>
  </si>
  <si>
    <t>DQ630000502F</t>
  </si>
  <si>
    <t>DQ630000702F</t>
  </si>
  <si>
    <t>DQ630000703F</t>
  </si>
  <si>
    <t>DQ630000504F</t>
  </si>
  <si>
    <t>DQ630000704F</t>
  </si>
  <si>
    <t>DQ620000502F</t>
  </si>
  <si>
    <t>DQ620000702F</t>
  </si>
  <si>
    <t>DQ650000705F</t>
  </si>
  <si>
    <t>DP350002503B</t>
  </si>
  <si>
    <t>DP350004003B</t>
  </si>
  <si>
    <t>DP350006003B</t>
  </si>
  <si>
    <t>DQ650001004F</t>
  </si>
  <si>
    <t>DQ650001504F</t>
  </si>
  <si>
    <t>DQ650002504F</t>
  </si>
  <si>
    <t>DQ650001503F</t>
  </si>
  <si>
    <t>DQ650002503F</t>
  </si>
  <si>
    <t>DQ650001502F</t>
  </si>
  <si>
    <t>DQ650002502F</t>
  </si>
  <si>
    <t>CP0400025P</t>
  </si>
  <si>
    <t>CP1800500F</t>
  </si>
  <si>
    <t>1-CYKY 3x35+25 RMV/RMV</t>
  </si>
  <si>
    <t>1-CYKY 3x50+35 SM/RMV</t>
  </si>
  <si>
    <t>1-CYKY 3x70+50 SM</t>
  </si>
  <si>
    <t>1-CYKY 3x95+50 SM</t>
  </si>
  <si>
    <t>DP110001502F</t>
  </si>
  <si>
    <t>DP550000502F</t>
  </si>
  <si>
    <t>DQ650001002F</t>
  </si>
  <si>
    <t>DQ650000703F</t>
  </si>
  <si>
    <t>DP350002505B</t>
  </si>
  <si>
    <t>1-AYY 1x630 RMV</t>
  </si>
  <si>
    <t>DP350002502B</t>
  </si>
  <si>
    <t>DP350004002B</t>
  </si>
  <si>
    <t>DP440002519B</t>
  </si>
  <si>
    <t>DP440002524B</t>
  </si>
  <si>
    <t>DP440004007B</t>
  </si>
  <si>
    <t>DP440004012F</t>
  </si>
  <si>
    <t>DQ650000702C</t>
  </si>
  <si>
    <t>DQ650001003K</t>
  </si>
  <si>
    <t>DQ660000704C</t>
  </si>
  <si>
    <t>Bázová cena 
Kč/km</t>
  </si>
  <si>
    <t>Prodejní cena 
Kč/km</t>
  </si>
  <si>
    <t>V05V-K 0,35</t>
  </si>
  <si>
    <t>CP0700003F</t>
  </si>
  <si>
    <t>PN-NKT-099-12</t>
  </si>
  <si>
    <t>XLY-H 2X0,50 Z+Z/C</t>
  </si>
  <si>
    <t>kruh</t>
  </si>
  <si>
    <t>buben</t>
  </si>
  <si>
    <t xml:space="preserve">H05V-K 0,50 </t>
  </si>
  <si>
    <t xml:space="preserve">H05V-K 0,75 </t>
  </si>
  <si>
    <t xml:space="preserve">H05V-K 1,00 </t>
  </si>
  <si>
    <t xml:space="preserve">H07V-K 1,50 </t>
  </si>
  <si>
    <t xml:space="preserve">H07V-K 2,50 </t>
  </si>
  <si>
    <t xml:space="preserve">H07V-K 4,00 </t>
  </si>
  <si>
    <t xml:space="preserve">H07V-K 6,00 </t>
  </si>
  <si>
    <t xml:space="preserve">H07V-K 10 </t>
  </si>
  <si>
    <t xml:space="preserve">H07V-K 16 </t>
  </si>
  <si>
    <t xml:space="preserve">H07V-K 25 </t>
  </si>
  <si>
    <t xml:space="preserve">H07V-K 35 </t>
  </si>
  <si>
    <t xml:space="preserve">H07V-K 50 </t>
  </si>
  <si>
    <t xml:space="preserve">H07V-K 70 </t>
  </si>
  <si>
    <t xml:space="preserve">H07V-K 95 </t>
  </si>
  <si>
    <t xml:space="preserve">H07V-K 120 </t>
  </si>
  <si>
    <t xml:space="preserve">H07V-K 150 </t>
  </si>
  <si>
    <t xml:space="preserve">H07V-K 185 </t>
  </si>
  <si>
    <t xml:space="preserve">H07V-K 240 </t>
  </si>
  <si>
    <t>DP460000502F</t>
  </si>
  <si>
    <t>DP460000702F</t>
  </si>
  <si>
    <t>DP420000702F</t>
  </si>
  <si>
    <t>DP420001002F</t>
  </si>
  <si>
    <t>DP420001502F</t>
  </si>
  <si>
    <t>DP420002502F</t>
  </si>
  <si>
    <t>DP420004002F</t>
  </si>
  <si>
    <t>DP420000703F</t>
  </si>
  <si>
    <t>DP420001003F</t>
  </si>
  <si>
    <t>DP420001503F</t>
  </si>
  <si>
    <t>DP420002503F</t>
  </si>
  <si>
    <t>DP420004003F</t>
  </si>
  <si>
    <t>DP420000704F</t>
  </si>
  <si>
    <t>DP420001004F</t>
  </si>
  <si>
    <t>DP420001504F</t>
  </si>
  <si>
    <t>DP420002504F</t>
  </si>
  <si>
    <t>DP420004004F</t>
  </si>
  <si>
    <t>DP420000705F</t>
  </si>
  <si>
    <t>DP420001005F</t>
  </si>
  <si>
    <t>DP420001505F</t>
  </si>
  <si>
    <t>DP420002505F</t>
  </si>
  <si>
    <t>DP420004005F</t>
  </si>
  <si>
    <t>ČSN EN 50525-2-11</t>
  </si>
  <si>
    <t>ČSN EN 50525-3-11</t>
  </si>
  <si>
    <t>ČSN EN 50525-2-31</t>
  </si>
  <si>
    <t>XPY 0,65</t>
  </si>
  <si>
    <t>FLR9Y-B 0,50</t>
  </si>
  <si>
    <t xml:space="preserve">H07V2-K 10 </t>
  </si>
  <si>
    <t xml:space="preserve">H07V2-K 16 </t>
  </si>
  <si>
    <t>Prodejní cena
Kč/km</t>
  </si>
  <si>
    <t>XPYS 0,65</t>
  </si>
  <si>
    <t>XDV 0,6</t>
  </si>
  <si>
    <t>UCY, ZYA, XPY, XCY, XCYAR, XDV, XCYS</t>
  </si>
  <si>
    <t>TAV, TBV, TBVF, TBVV, TBVFV</t>
  </si>
  <si>
    <t>Metal Index Al</t>
  </si>
  <si>
    <t>Metal Index Cu</t>
  </si>
  <si>
    <t>PN-NKT-116-14</t>
  </si>
  <si>
    <t>CMSM 2x0,50</t>
  </si>
  <si>
    <t>CMSM 2x0,75</t>
  </si>
  <si>
    <t>CMSM 2x1,00</t>
  </si>
  <si>
    <t>CMSM 2x1,50</t>
  </si>
  <si>
    <t>CMSM 2x2,50</t>
  </si>
  <si>
    <t>CMSM 3x0,50</t>
  </si>
  <si>
    <t>CMSM 3x0,75</t>
  </si>
  <si>
    <t>CMSM 3x1,00</t>
  </si>
  <si>
    <t>CMSM 3x1,50</t>
  </si>
  <si>
    <t>CMSM 3x2,50</t>
  </si>
  <si>
    <t>CMSM 4x0,50</t>
  </si>
  <si>
    <t>CMSM 4x0,75</t>
  </si>
  <si>
    <t>CMSM 4x1,00</t>
  </si>
  <si>
    <t>CMSM 4x1,50</t>
  </si>
  <si>
    <t>CMSM 4x2,50</t>
  </si>
  <si>
    <t>CMSM 5x0,50</t>
  </si>
  <si>
    <t>CMSM 5x0,75</t>
  </si>
  <si>
    <t>CMSM 5x1,00</t>
  </si>
  <si>
    <t>CMSM 5x1,50</t>
  </si>
  <si>
    <t>CMSM 5x2,50</t>
  </si>
  <si>
    <t>CMSM 7x0,50</t>
  </si>
  <si>
    <t>CMSM 7x0,75</t>
  </si>
  <si>
    <t>CMSM 7x1,00</t>
  </si>
  <si>
    <t>CMSM 7x1,50</t>
  </si>
  <si>
    <t>CMSM 7x2,50</t>
  </si>
  <si>
    <t>CMSM 12x0,50</t>
  </si>
  <si>
    <t>CMSM 12x0,75</t>
  </si>
  <si>
    <t>CMSM 12x1,00</t>
  </si>
  <si>
    <t>CMSM 12x1,50</t>
  </si>
  <si>
    <t>CMSM 12x2,50</t>
  </si>
  <si>
    <t>CMSM 19x0,50</t>
  </si>
  <si>
    <t>CMSM 19x0,75</t>
  </si>
  <si>
    <t>CMSM 19x1,00</t>
  </si>
  <si>
    <t>CMSM 19x1,50</t>
  </si>
  <si>
    <t>CMFM 2x0,50</t>
  </si>
  <si>
    <t>CMFM 2x1,00</t>
  </si>
  <si>
    <t>CMFM 2x1,50</t>
  </si>
  <si>
    <t>CMFM 2x2,50</t>
  </si>
  <si>
    <t>CMFM 3x0,50</t>
  </si>
  <si>
    <t>CMFM 3x0,75</t>
  </si>
  <si>
    <t>CMFM 3x1,00</t>
  </si>
  <si>
    <t>CMFM 3x1,50</t>
  </si>
  <si>
    <t>CMFM 3x2,50</t>
  </si>
  <si>
    <t>CMFM 4x0,50</t>
  </si>
  <si>
    <t>CMFM 4x0,75</t>
  </si>
  <si>
    <t>CMFM 4x1,00</t>
  </si>
  <si>
    <t>CMFM 4x1,50</t>
  </si>
  <si>
    <t>CMFM 4x2,50</t>
  </si>
  <si>
    <t>CMFM 5x0,50</t>
  </si>
  <si>
    <t>CMFM 5x0,75</t>
  </si>
  <si>
    <t>CMFM 5x1,00</t>
  </si>
  <si>
    <t>CMFM 5x1,50</t>
  </si>
  <si>
    <t>CMFM 5x2,50</t>
  </si>
  <si>
    <t>CMFM 7x0,50</t>
  </si>
  <si>
    <t>CMFM 7x0,75</t>
  </si>
  <si>
    <t>CMFM 7x1,00</t>
  </si>
  <si>
    <t>CMFM 7x1,50</t>
  </si>
  <si>
    <t>CMFM 7x2,50</t>
  </si>
  <si>
    <t>CMFM 12x0,50</t>
  </si>
  <si>
    <t>CMFM 12x0,75</t>
  </si>
  <si>
    <t>CMFM 12x1,00</t>
  </si>
  <si>
    <t>CMFM 12x1,50</t>
  </si>
  <si>
    <t>CMFM 12x2,50</t>
  </si>
  <si>
    <t>CMFM 19x0,50</t>
  </si>
  <si>
    <t>CMFM 19x0,75</t>
  </si>
  <si>
    <t>CMFM 19x1,00</t>
  </si>
  <si>
    <t>CMFM 19x1,50</t>
  </si>
  <si>
    <t>CYKYz 2x2,5</t>
  </si>
  <si>
    <t>CYKYz 2x4</t>
  </si>
  <si>
    <t>CYKYz 3x1,5</t>
  </si>
  <si>
    <t>CYKYz 3x2,5</t>
  </si>
  <si>
    <t>CYKYz 3x4</t>
  </si>
  <si>
    <t>CYKYz 3x6</t>
  </si>
  <si>
    <t>CYKYz 4x1,5</t>
  </si>
  <si>
    <t>CYKYz 4x2,5</t>
  </si>
  <si>
    <t>CYKYz 4x4</t>
  </si>
  <si>
    <t>CYKYz 4x6</t>
  </si>
  <si>
    <t>CYKYz 5x2,5</t>
  </si>
  <si>
    <t>V03VH-H 2x0,35</t>
  </si>
  <si>
    <t>V03VH-H 2x0,50</t>
  </si>
  <si>
    <t>V03VH-H 2x0,75</t>
  </si>
  <si>
    <t>V03VH-H 2x1,00</t>
  </si>
  <si>
    <t>V03VVH2-F 2x0,35</t>
  </si>
  <si>
    <t>V03VVH2-F 2x0,50</t>
  </si>
  <si>
    <t>V03VVH2-F 2x0,75</t>
  </si>
  <si>
    <t>V05VVH2-F 2x0,75</t>
  </si>
  <si>
    <t>V03VV-F 2x0,35</t>
  </si>
  <si>
    <t>V03VV-F 3x0,35</t>
  </si>
  <si>
    <t>V03VV-F 2x0,50</t>
  </si>
  <si>
    <t>V03VV-F 2x0,75</t>
  </si>
  <si>
    <t>V05VV-F 2x0,75</t>
  </si>
  <si>
    <t>V05VV-F 2x1,00</t>
  </si>
  <si>
    <t>V05VV-F 2x1,50</t>
  </si>
  <si>
    <t>V05VV-F 2Ax2,50</t>
  </si>
  <si>
    <t>H03VVH2-F 2x0,50 HAR</t>
  </si>
  <si>
    <t>H03VVH2-F 2x0,75 HAR</t>
  </si>
  <si>
    <t xml:space="preserve">H05VVH2-F 2x0,75 HAR </t>
  </si>
  <si>
    <t xml:space="preserve">H05VVH2-F 2x1,00 HAR </t>
  </si>
  <si>
    <t xml:space="preserve">H03VV-F 2x0,50 HAR </t>
  </si>
  <si>
    <t>H03VV-F 2x0,75 HAR</t>
  </si>
  <si>
    <t xml:space="preserve">H03VV-F 3x0,50 HAR </t>
  </si>
  <si>
    <t xml:space="preserve">H03VV-F 3x0,75 HAR </t>
  </si>
  <si>
    <t>H03VV-F 4x0,50 HAR</t>
  </si>
  <si>
    <t>H03VV-F 4x0,75 HAR</t>
  </si>
  <si>
    <t xml:space="preserve">H05VV-F 2x0,75 HAR </t>
  </si>
  <si>
    <t>H05VV-F 2x1,00 HAR</t>
  </si>
  <si>
    <t xml:space="preserve">H05VV-F 2x1,50 HAR </t>
  </si>
  <si>
    <t xml:space="preserve">H05VV-F 2x2,50 HAR </t>
  </si>
  <si>
    <t>H05VV-F 2x4,00 HAR</t>
  </si>
  <si>
    <t xml:space="preserve">H05VV-F 3x0,75 HAR </t>
  </si>
  <si>
    <t>H05VV-F 3x1,00 HAR</t>
  </si>
  <si>
    <t>H05VV-F 3x1,50 HAR</t>
  </si>
  <si>
    <t xml:space="preserve">H05VV-F 3x2,50 HAR </t>
  </si>
  <si>
    <t>H05VV-F 3x4,00 HAR</t>
  </si>
  <si>
    <t xml:space="preserve">H05VV-F 4x0,75 HAR </t>
  </si>
  <si>
    <t>H05VV-F 4x1,00 HAR</t>
  </si>
  <si>
    <t xml:space="preserve">H05VV-F 4x1,50 HAR </t>
  </si>
  <si>
    <t xml:space="preserve">H05VV-F 4x2,50 HAR </t>
  </si>
  <si>
    <t>H05VV-F 4x4,00 HAR</t>
  </si>
  <si>
    <t xml:space="preserve">H05VV-F 5x0,75 HAR </t>
  </si>
  <si>
    <t>H05VV-F 5x1,00 HAR</t>
  </si>
  <si>
    <t xml:space="preserve">H05VV-F 5x1,50 HAR </t>
  </si>
  <si>
    <t xml:space="preserve">H05VV-F 5x2,50 HAR </t>
  </si>
  <si>
    <t xml:space="preserve">H05VV-F 5x4,00 HAR </t>
  </si>
  <si>
    <t>H03V2V2-F 2x0,50</t>
  </si>
  <si>
    <t>H03V2V2-F 2x0,75</t>
  </si>
  <si>
    <t>H03V2V2-F 3x0,50</t>
  </si>
  <si>
    <t>H03V2V2-F 3x0,75</t>
  </si>
  <si>
    <t>H03V2V2-F 4x0,50</t>
  </si>
  <si>
    <t>H03V2V2-F 4x0,75</t>
  </si>
  <si>
    <t>H03V2V2H2-F 2x0,50</t>
  </si>
  <si>
    <t>H03V2V2H2-F 2x0,75</t>
  </si>
  <si>
    <t>H05V2V2-F 2x0,75</t>
  </si>
  <si>
    <t>H05V2V2-F 2x1,00</t>
  </si>
  <si>
    <t>H05V2V2-F 2x1,50</t>
  </si>
  <si>
    <t>H05V2V2-F 2x2,50</t>
  </si>
  <si>
    <t>H05V2V2-F 3x0,75</t>
  </si>
  <si>
    <t>H05V2V2-F 3x1,00</t>
  </si>
  <si>
    <t>H05V2V2-F 3x1,50</t>
  </si>
  <si>
    <t>H05V2V2-F 3x2,50</t>
  </si>
  <si>
    <t>H05V2V2-F 4x0,75</t>
  </si>
  <si>
    <t>H05V2V2-F 4x1,00</t>
  </si>
  <si>
    <t>H05V2V2-F 4x1,50</t>
  </si>
  <si>
    <t>H05V2V2-F 4x2,50</t>
  </si>
  <si>
    <t>H05V2V2-F 5x0,75</t>
  </si>
  <si>
    <t>H05V2V2-F 5x1,00</t>
  </si>
  <si>
    <t>H05V2V2-F 5x1,50</t>
  </si>
  <si>
    <t>H05V2V2-F 5x2,50</t>
  </si>
  <si>
    <t>H05V2V2H2-F 2x0,75</t>
  </si>
  <si>
    <t>H03Z1Z1H2-F 2x0,50</t>
  </si>
  <si>
    <t>H03Z1Z1H2-F 2x0,75</t>
  </si>
  <si>
    <t>FLRYW-A 2x0,35</t>
  </si>
  <si>
    <t>FLRYW-A 2x0,50</t>
  </si>
  <si>
    <t>FLRYW-A 2x0,75</t>
  </si>
  <si>
    <t>FLRYW-A 2x1,00</t>
  </si>
  <si>
    <t>FLRYW-A 2x1,50</t>
  </si>
  <si>
    <t>FLRYW-A 3x0,35</t>
  </si>
  <si>
    <t>FLRYW-A 3x0,50</t>
  </si>
  <si>
    <t>FLRYW-A 3x0,75</t>
  </si>
  <si>
    <t>FLRYW-A 3x1,00</t>
  </si>
  <si>
    <t>FLRYW-A 4x0,35</t>
  </si>
  <si>
    <t>FLRYW-A 4x0,75</t>
  </si>
  <si>
    <t>FLRYW-A 4x1,00</t>
  </si>
  <si>
    <t>FLRYW-B 2x0,35</t>
  </si>
  <si>
    <t>FLRYW-B 2x0,50</t>
  </si>
  <si>
    <t>FLRYW-B 2x0,75</t>
  </si>
  <si>
    <t>FLRYW-B 2x1,00</t>
  </si>
  <si>
    <t>FLRYW-B 2x1,50</t>
  </si>
  <si>
    <t>FLRYW-B 2x2,50</t>
  </si>
  <si>
    <t>FLRYW-B 3x0,50</t>
  </si>
  <si>
    <t>FLRYW-B 4x0,50</t>
  </si>
  <si>
    <t>FLRYY-A 2x0,35</t>
  </si>
  <si>
    <t>FLRYY-A 2x0,5</t>
  </si>
  <si>
    <t>FLRYY-A 2x0,75</t>
  </si>
  <si>
    <t>FLRYY-A 2x1,00</t>
  </si>
  <si>
    <t>FLRYY-A 3x0,35</t>
  </si>
  <si>
    <t>FLRYY-A 3x0,75</t>
  </si>
  <si>
    <t>FLRYY-A 3x1,00</t>
  </si>
  <si>
    <t>FLRYY-A 4x0,35</t>
  </si>
  <si>
    <t>FLRYY-A 4x0,75</t>
  </si>
  <si>
    <t>FLRYY-A 4x1,00</t>
  </si>
  <si>
    <t>FLRYY-A 5x0,75</t>
  </si>
  <si>
    <t>FLRYY-B 2x0,35</t>
  </si>
  <si>
    <t>FLRYY-B 2x0,75</t>
  </si>
  <si>
    <t>FLRYY-B 2x1,00</t>
  </si>
  <si>
    <t>FLRYY-B 2x1,50</t>
  </si>
  <si>
    <t>FLRYY-B 3x0,35</t>
  </si>
  <si>
    <t>FLRYY-B 4x0,35</t>
  </si>
  <si>
    <t>FLRYY-B 4x0,75</t>
  </si>
  <si>
    <t>FLRYY-B 4x1,00</t>
  </si>
  <si>
    <t>FLRYY-B 5x0,50</t>
  </si>
  <si>
    <t>FLRYY-B 5x0,75</t>
  </si>
  <si>
    <t>FLRYY-B 7x0,75</t>
  </si>
  <si>
    <t>FLRYY-B 7x1,00</t>
  </si>
  <si>
    <t>FLRYY-B 10x0,75</t>
  </si>
  <si>
    <t>FLYY 2x0,75</t>
  </si>
  <si>
    <t>FLYY 2x1,00</t>
  </si>
  <si>
    <t>FLYY 3x0,75</t>
  </si>
  <si>
    <t>FLYY 3x1,00</t>
  </si>
  <si>
    <t>FLYY 4x1,50</t>
  </si>
  <si>
    <t>FLYY 7x1,50</t>
  </si>
  <si>
    <t>MK MIN 2Ax0,15</t>
  </si>
  <si>
    <t>MK MIN 3Ax0,15</t>
  </si>
  <si>
    <t>MK MIN 4Ax0,15</t>
  </si>
  <si>
    <t>MK MIN 5Ax0,15</t>
  </si>
  <si>
    <t>MK MIN 7Ax0,15</t>
  </si>
  <si>
    <t>MK 2x0,35</t>
  </si>
  <si>
    <t>MK 3x0,35</t>
  </si>
  <si>
    <t>MK 4x0,35</t>
  </si>
  <si>
    <t>MK 5x0,35</t>
  </si>
  <si>
    <t>MK 7x0,35</t>
  </si>
  <si>
    <t>MK 2x0,50</t>
  </si>
  <si>
    <t>MK 3x0,50</t>
  </si>
  <si>
    <t>MK 4x0,50</t>
  </si>
  <si>
    <t>MK 5x0,50</t>
  </si>
  <si>
    <t>MK 7x0,50</t>
  </si>
  <si>
    <t>MK 2x0,75</t>
  </si>
  <si>
    <t>MK 3x0,75</t>
  </si>
  <si>
    <t>MK 4x0,75</t>
  </si>
  <si>
    <t>MK 5x0,75</t>
  </si>
  <si>
    <t>MK 7x0,75</t>
  </si>
  <si>
    <t>U 2x0,5</t>
  </si>
  <si>
    <t>U 3x0,5</t>
  </si>
  <si>
    <t>U 4x0,5</t>
  </si>
  <si>
    <t>U 2x0,8</t>
  </si>
  <si>
    <t>U 3x0,8</t>
  </si>
  <si>
    <t>U 4x0,8</t>
  </si>
  <si>
    <t>U 2x1</t>
  </si>
  <si>
    <t>U 3x1</t>
  </si>
  <si>
    <t>U 4x1</t>
  </si>
  <si>
    <t>TBVV 3x0,15</t>
  </si>
  <si>
    <t>TBVV 3x0,22</t>
  </si>
  <si>
    <t>TBVV 4x0,22</t>
  </si>
  <si>
    <t>TBVV 2x0,56</t>
  </si>
  <si>
    <t>TBVV 3x0,34</t>
  </si>
  <si>
    <t>TBVFV 1x0,15</t>
  </si>
  <si>
    <t>TBVFV 2x0,15</t>
  </si>
  <si>
    <t>TBVFV 1x0,22</t>
  </si>
  <si>
    <t>TBVFV 2x0,22</t>
  </si>
  <si>
    <t>TBVFV 4x0,22</t>
  </si>
  <si>
    <t>S</t>
  </si>
  <si>
    <r>
      <t>Dostupnost: "S" =</t>
    </r>
    <r>
      <rPr>
        <sz val="10"/>
        <rFont val="Calibri"/>
        <family val="2"/>
        <charset val="238"/>
        <scheme val="minor"/>
      </rPr>
      <t xml:space="preserve"> Výrobek skladový - pro uvedené barvy a balení. </t>
    </r>
    <r>
      <rPr>
        <sz val="10"/>
        <color indexed="10"/>
        <rFont val="Calibri"/>
        <family val="2"/>
        <charset val="238"/>
      </rPr>
      <t xml:space="preserve">Fixace kovů ke dni objednání </t>
    </r>
  </si>
  <si>
    <t>Z</t>
  </si>
  <si>
    <r>
      <t xml:space="preserve">Dostupnost: "Z" = </t>
    </r>
    <r>
      <rPr>
        <sz val="10"/>
        <rFont val="Calibri"/>
        <family val="2"/>
        <charset val="238"/>
        <scheme val="minor"/>
      </rPr>
      <t>Výrobek zakázkový, nutno prověřit dostupnost dle aktuální situace</t>
    </r>
  </si>
  <si>
    <t xml:space="preserve">  
Barevné označení, balení</t>
  </si>
  <si>
    <r>
      <t>1-CYKY, 1-YY od 25 mm</t>
    </r>
    <r>
      <rPr>
        <b/>
        <vertAlign val="superscript"/>
        <sz val="9"/>
        <color indexed="12"/>
        <rFont val="Calibri"/>
        <family val="2"/>
        <charset val="238"/>
      </rPr>
      <t>2</t>
    </r>
  </si>
  <si>
    <t>CMSM, CMFM</t>
  </si>
  <si>
    <t>zpět</t>
  </si>
  <si>
    <r>
      <t>CYKY, CYKYLo, CYKYz do 16mm</t>
    </r>
    <r>
      <rPr>
        <b/>
        <vertAlign val="superscript"/>
        <sz val="9"/>
        <color indexed="12"/>
        <rFont val="Calibri"/>
        <family val="2"/>
        <charset val="238"/>
      </rPr>
      <t>2</t>
    </r>
  </si>
  <si>
    <t>CYKY 2x4</t>
  </si>
  <si>
    <t>CYKY 2x6</t>
  </si>
  <si>
    <t>CYKY 3x4</t>
  </si>
  <si>
    <t>CYKY 3x6</t>
  </si>
  <si>
    <t>CYKY 3x10 RE</t>
  </si>
  <si>
    <t>CYKY 3x16 RE</t>
  </si>
  <si>
    <t>CYKY 4x4</t>
  </si>
  <si>
    <t>CYKY 4x6</t>
  </si>
  <si>
    <t>CYKY 4x10 RE</t>
  </si>
  <si>
    <t>CYKY 4x16 RE</t>
  </si>
  <si>
    <t>CYKY 5x4</t>
  </si>
  <si>
    <t>CYKY 5x6</t>
  </si>
  <si>
    <t>CYKY 5x10 RE</t>
  </si>
  <si>
    <t>CYKY 5x16 RE</t>
  </si>
  <si>
    <t>CYKY 7x1,5</t>
  </si>
  <si>
    <t>CYKY 7x2,5</t>
  </si>
  <si>
    <t>CYKY 7x4</t>
  </si>
  <si>
    <t>CYKY 12x1,5</t>
  </si>
  <si>
    <t>CYKY 12x2,5</t>
  </si>
  <si>
    <t>CYKY 12x4</t>
  </si>
  <si>
    <t>CYKY 19x1,5</t>
  </si>
  <si>
    <t>CYKY 19x2,5</t>
  </si>
  <si>
    <t>CYKY 24x1,5</t>
  </si>
  <si>
    <t>CYKY 24x2,5</t>
  </si>
  <si>
    <t>CYKYLo 2x1,5</t>
  </si>
  <si>
    <t>CYKYLo 2x2,5</t>
  </si>
  <si>
    <t>ČSN EN 13501-6</t>
  </si>
  <si>
    <r>
      <rPr>
        <b/>
        <sz val="8"/>
        <color rgb="FFFF0000"/>
        <rFont val="Arial CE"/>
        <charset val="238"/>
      </rPr>
      <t>O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</si>
  <si>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</si>
  <si>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J+O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</si>
  <si>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3x1,5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</si>
  <si>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3x2,5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</si>
  <si>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5x1,5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</si>
  <si>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5x2,5</t>
    </r>
  </si>
  <si>
    <t>dopočet</t>
  </si>
  <si>
    <t>rabat</t>
  </si>
  <si>
    <t>skonto</t>
  </si>
  <si>
    <r>
      <rPr>
        <b/>
        <sz val="8"/>
        <color rgb="FFFF0000"/>
        <rFont val="Arial CE"/>
        <charset val="238"/>
      </rPr>
      <t>J+O</t>
    </r>
    <r>
      <rPr>
        <sz val="8"/>
        <rFont val="Arial CE"/>
        <family val="2"/>
        <charset val="238"/>
      </rPr>
      <t xml:space="preserve"> (buben,cívka,kruh 100,50,25)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</si>
  <si>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charset val="238"/>
      </rPr>
      <t xml:space="preserve"> (buben,cívka,kruh) / </t>
    </r>
    <r>
      <rPr>
        <b/>
        <sz val="8"/>
        <color rgb="FFFF0000"/>
        <rFont val="Arial CE"/>
        <charset val="238"/>
      </rPr>
      <t>O</t>
    </r>
    <r>
      <rPr>
        <sz val="8"/>
        <rFont val="Arial CE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</si>
  <si>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family val="2"/>
        <charset val="238"/>
      </rPr>
      <t xml:space="preserve"> (buben,cívka,kruh 100,50,25) / </t>
    </r>
    <r>
      <rPr>
        <b/>
        <sz val="8"/>
        <color rgb="FFFF0000"/>
        <rFont val="Arial CE"/>
        <charset val="238"/>
      </rPr>
      <t>O</t>
    </r>
    <r>
      <rPr>
        <sz val="8"/>
        <rFont val="Arial CE"/>
        <family val="2"/>
        <charset val="238"/>
      </rPr>
      <t xml:space="preserve"> (buben,kruh)</t>
    </r>
  </si>
  <si>
    <r>
      <rPr>
        <b/>
        <sz val="8"/>
        <color rgb="FFFF0000"/>
        <rFont val="Arial CE"/>
        <charset val="238"/>
      </rPr>
      <t>O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</si>
  <si>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J+O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</si>
  <si>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</si>
  <si>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3C</t>
    </r>
    <r>
      <rPr>
        <sz val="8"/>
        <rFont val="Arial CE"/>
        <family val="2"/>
        <charset val="238"/>
      </rPr>
      <t xml:space="preserve"> (buben)</t>
    </r>
  </si>
  <si>
    <t>ČSN 34 7659</t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</si>
  <si>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charset val="238"/>
      </rPr>
      <t xml:space="preserve"> (buben)</t>
    </r>
  </si>
  <si>
    <t>PN-KV-112-14</t>
  </si>
  <si>
    <r>
      <rPr>
        <b/>
        <sz val="8"/>
        <color rgb="FFFF0000"/>
        <rFont val="Arial CE"/>
        <charset val="238"/>
      </rPr>
      <t>2A B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</si>
  <si>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 xml:space="preserve">2X B </t>
    </r>
    <r>
      <rPr>
        <sz val="8"/>
        <rFont val="Arial CE"/>
        <family val="2"/>
        <charset val="238"/>
      </rPr>
      <t>(kruh)</t>
    </r>
  </si>
  <si>
    <r>
      <rPr>
        <b/>
        <sz val="8"/>
        <color rgb="FFFF0000"/>
        <rFont val="Arial CE"/>
        <charset val="238"/>
      </rPr>
      <t>2X B,C</t>
    </r>
    <r>
      <rPr>
        <sz val="8"/>
        <rFont val="Arial CE"/>
        <family val="2"/>
        <charset val="238"/>
      </rPr>
      <t xml:space="preserve"> (kruh)</t>
    </r>
  </si>
  <si>
    <r>
      <t xml:space="preserve">3G B </t>
    </r>
    <r>
      <rPr>
        <sz val="8"/>
        <rFont val="Arial CE"/>
        <charset val="238"/>
      </rPr>
      <t>(kruh)</t>
    </r>
  </si>
  <si>
    <r>
      <t xml:space="preserve">4G B </t>
    </r>
    <r>
      <rPr>
        <sz val="8"/>
        <rFont val="Arial CE"/>
        <charset val="238"/>
      </rPr>
      <t>(kruh)</t>
    </r>
  </si>
  <si>
    <r>
      <t xml:space="preserve">5G B </t>
    </r>
    <r>
      <rPr>
        <sz val="8"/>
        <rFont val="Arial CE"/>
        <charset val="238"/>
      </rPr>
      <t>(kruh)</t>
    </r>
  </si>
  <si>
    <r>
      <rPr>
        <b/>
        <sz val="8"/>
        <color rgb="FFFF0000"/>
        <rFont val="Arial CE"/>
        <charset val="238"/>
      </rPr>
      <t>C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</si>
  <si>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S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</si>
  <si>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C,ZL/Z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</si>
  <si>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ZL/Z</t>
    </r>
    <r>
      <rPr>
        <sz val="8"/>
        <rFont val="Arial CE"/>
        <family val="2"/>
        <charset val="238"/>
      </rPr>
      <t xml:space="preserve">  (kruh)</t>
    </r>
  </si>
  <si>
    <r>
      <rPr>
        <b/>
        <sz val="8"/>
        <color rgb="FFFF0000"/>
        <rFont val="Arial CE"/>
        <charset val="238"/>
      </rPr>
      <t>ZL/Z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</si>
  <si>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2X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</si>
  <si>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5G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</si>
  <si>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7G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</si>
  <si>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 xml:space="preserve">4G </t>
    </r>
    <r>
      <rPr>
        <sz val="8"/>
        <rFont val="Arial CE"/>
        <family val="2"/>
        <charset val="238"/>
      </rPr>
      <t>(buben)</t>
    </r>
  </si>
  <si>
    <r>
      <rPr>
        <b/>
        <sz val="8"/>
        <color rgb="FFFF0000"/>
        <rFont val="Arial CE"/>
        <charset val="238"/>
      </rPr>
      <t>3G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</si>
  <si>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12X</t>
    </r>
    <r>
      <rPr>
        <sz val="8"/>
        <rFont val="Arial CE"/>
        <family val="2"/>
        <charset val="238"/>
      </rPr>
      <t xml:space="preserve"> (buben)</t>
    </r>
  </si>
  <si>
    <t>CMFM 2X0,75</t>
  </si>
  <si>
    <r>
      <rPr>
        <b/>
        <sz val="8"/>
        <color rgb="FFFF0000"/>
        <rFont val="Arial CE"/>
        <charset val="238"/>
      </rPr>
      <t xml:space="preserve">5G </t>
    </r>
    <r>
      <rPr>
        <sz val="8"/>
        <rFont val="Arial CE"/>
        <family val="2"/>
        <charset val="238"/>
      </rPr>
      <t>(buben)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</si>
  <si>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family val="2"/>
        <charset val="238"/>
      </rPr>
      <t xml:space="preserve"> (buben,kruh) /</t>
    </r>
    <r>
      <rPr>
        <b/>
        <sz val="8"/>
        <color rgb="FFFF0000"/>
        <rFont val="Arial CE"/>
        <charset val="238"/>
      </rPr>
      <t xml:space="preserve"> O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</si>
  <si>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TT/RD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</si>
  <si>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B,C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</si>
  <si>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RZ</t>
    </r>
    <r>
      <rPr>
        <sz val="8"/>
        <rFont val="Arial CE"/>
        <family val="2"/>
        <charset val="238"/>
      </rPr>
      <t xml:space="preserve"> (kruh)</t>
    </r>
  </si>
  <si>
    <t>KABLO LED-U 0,35</t>
  </si>
  <si>
    <t>KABLO LED-U 0,50</t>
  </si>
  <si>
    <t>KABLO LED-K 0,35</t>
  </si>
  <si>
    <t>KABLO LED-K 0,50</t>
  </si>
  <si>
    <t>SCY, LaU, LYQJ, MK, U, MP 54, YCYM</t>
  </si>
  <si>
    <t>Na tyto ceny můžeme poskytnout individuální slevy nebo rabaty.</t>
  </si>
  <si>
    <t>sleva nebo množstevní rabat (např. 20%)</t>
  </si>
  <si>
    <t>výsledná Prodejní cena bez DPH</t>
  </si>
  <si>
    <t>MK 7 x 0,50</t>
  </si>
  <si>
    <t>PLUS CYKY 3x1,5</t>
  </si>
  <si>
    <t>Výpočet prodejní ceny kabelů</t>
  </si>
  <si>
    <t>Pro stanovení prodejní ceny zboží kabelu být proveden dopočet bázové ceny ponížené o obsah kovu v bázové ceně a konkrétním obsahem kovu ve zboží, který je uveden v ceníku.</t>
  </si>
  <si>
    <t>Příklad výpočtu:</t>
  </si>
  <si>
    <t>sleva, nebo množstevní rabat (např. 20%)</t>
  </si>
  <si>
    <t>Typ ceny B (bázová cena)</t>
  </si>
  <si>
    <t xml:space="preserve">dopočet CU:  </t>
  </si>
  <si>
    <t>Prodejní cena (bez platebního skonta)</t>
  </si>
  <si>
    <t xml:space="preserve"> = (např. 101,60 Kč/kg) x obsah CU (44 kg/km)</t>
  </si>
  <si>
    <t>Typ ceny P (plná cena)</t>
  </si>
  <si>
    <t>Bázová cena (km)</t>
  </si>
  <si>
    <t>nabídková cena (km)</t>
  </si>
  <si>
    <t>případné platební skonto - 1%</t>
  </si>
  <si>
    <r>
      <t>Pro stanovení Prodejní ceny zboží se již dopočet neprovádí (</t>
    </r>
    <r>
      <rPr>
        <i/>
        <sz val="10.5"/>
        <rFont val="Calibri"/>
        <family val="2"/>
        <charset val="238"/>
        <scheme val="minor"/>
      </rPr>
      <t>obsah kovu je v ceníku u konkrétního zboží nulový</t>
    </r>
    <r>
      <rPr>
        <sz val="10.5"/>
        <rFont val="Calibri"/>
        <family val="2"/>
        <charset val="238"/>
        <scheme val="minor"/>
      </rPr>
      <t>).</t>
    </r>
  </si>
  <si>
    <t>Skonto (%)</t>
  </si>
  <si>
    <r>
      <t>V plné ceně je kompletní cena kovů (</t>
    </r>
    <r>
      <rPr>
        <i/>
        <sz val="10.5"/>
        <rFont val="Calibri"/>
        <family val="2"/>
        <charset val="238"/>
        <scheme val="minor"/>
      </rPr>
      <t>CU nebo AL</t>
    </r>
    <r>
      <rPr>
        <sz val="10.5"/>
        <rFont val="Calibri"/>
        <family val="2"/>
        <charset val="238"/>
        <scheme val="minor"/>
      </rPr>
      <t>) již zahrnuta.</t>
    </r>
  </si>
  <si>
    <t>V bázové ceně je CU počítána na úrovni 50 Kč/kg a AL na úrovni 25 Kč/kg.</t>
  </si>
  <si>
    <t>Systém barevného značení vodičů</t>
  </si>
  <si>
    <t>Zkratka</t>
  </si>
  <si>
    <t>RE</t>
  </si>
  <si>
    <t>RM</t>
  </si>
  <si>
    <t>RF</t>
  </si>
  <si>
    <t>RMV</t>
  </si>
  <si>
    <t>SE</t>
  </si>
  <si>
    <t>SM</t>
  </si>
  <si>
    <t>Popis</t>
  </si>
  <si>
    <t>kulaté jednodrátové</t>
  </si>
  <si>
    <t>kulaté mnohodrátové</t>
  </si>
  <si>
    <t>kulaté mnohodrátové s jemným laněním</t>
  </si>
  <si>
    <t>kulaté mnohodrátové komprimované</t>
  </si>
  <si>
    <t>sektor jednodrátový</t>
  </si>
  <si>
    <t>sektor mnohodrátový komprimovaný</t>
  </si>
  <si>
    <t>Zkratky tvarů kabelových jader</t>
  </si>
  <si>
    <t>Pomocné informace:</t>
  </si>
  <si>
    <r>
      <rPr>
        <b/>
        <sz val="8"/>
        <color rgb="FFFF0000"/>
        <rFont val="Arial CE"/>
        <charset val="238"/>
      </rPr>
      <t>ZL/Z</t>
    </r>
    <r>
      <rPr>
        <sz val="8"/>
        <rFont val="Arial CE"/>
        <family val="2"/>
        <charset val="238"/>
      </rPr>
      <t xml:space="preserve"> (kruh)</t>
    </r>
  </si>
  <si>
    <t>YWV 0,8/1,6</t>
  </si>
  <si>
    <t>PN-KV-067-01</t>
  </si>
  <si>
    <t>V03Z1Z1-F 2x0,75</t>
  </si>
  <si>
    <t>PN-KV-077-04</t>
  </si>
  <si>
    <t>V03Z1Z1-F 3x0,50</t>
  </si>
  <si>
    <t>V03Z1Z1-F 3x0,75</t>
  </si>
  <si>
    <t>V05Z1Z1-F 2x0,75</t>
  </si>
  <si>
    <t>V05Z1Z1-F 3x0,75</t>
  </si>
  <si>
    <t>V05Z1Z1-F 3x1,00</t>
  </si>
  <si>
    <t>V05Z1Z1-F 3x1,50</t>
  </si>
  <si>
    <t>V05Z1Z1-F 3x2,50</t>
  </si>
  <si>
    <t>V05Z1Z1-F 4x1,00</t>
  </si>
  <si>
    <t>V05Z1Z1-F 4x1,50</t>
  </si>
  <si>
    <t>V05Z1Z1-F 5x1,50</t>
  </si>
  <si>
    <t>V05Z1Z1-F 5x2,50</t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</si>
  <si>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CYKYLo 3x1,5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</si>
  <si>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CYKYLo 3x2,5</t>
    </r>
  </si>
  <si>
    <t>Platný od:</t>
  </si>
  <si>
    <t>TBVFV 1x0,35</t>
  </si>
  <si>
    <t>TBVFV 2x0,35</t>
  </si>
  <si>
    <t>TBVFV 3x0,35</t>
  </si>
  <si>
    <t>TBVFV 4x0,35</t>
  </si>
  <si>
    <t>TBVFV 1x0,50</t>
  </si>
  <si>
    <t>TBVFV 2x0,50</t>
  </si>
  <si>
    <t>TBVFV 3x0,50</t>
  </si>
  <si>
    <t>TBVFV 4x0,50</t>
  </si>
  <si>
    <r>
      <rPr>
        <b/>
        <sz val="8"/>
        <color rgb="FFFF0000"/>
        <rFont val="Arial CE"/>
        <charset val="238"/>
      </rPr>
      <t>J+O</t>
    </r>
    <r>
      <rPr>
        <sz val="8"/>
        <rFont val="Arial CE"/>
        <family val="2"/>
        <charset val="238"/>
      </rPr>
      <t xml:space="preserve"> (kruh 10m)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</si>
  <si>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family val="2"/>
        <charset val="238"/>
      </rPr>
      <t xml:space="preserve"> (kruh 10m)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</si>
  <si>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3x1,5 HOBBY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</si>
  <si>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3x2,5 HOBBY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</si>
  <si>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5x1,5 HOBBY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</si>
  <si>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5x2,5 HOBBY</t>
    </r>
  </si>
  <si>
    <t>Za rozřezávku kabelů a vodičů pod 100 metrů je účtován poplatek za provedení:</t>
  </si>
  <si>
    <t>A)</t>
  </si>
  <si>
    <t>B)</t>
  </si>
  <si>
    <t>Kabely do 1kV v případě balení na standardizované délky kruhů neřežeme !</t>
  </si>
  <si>
    <t>H05(7)V-U, H07V-R, CYY, AY</t>
  </si>
  <si>
    <t>H05(7)V-K, CMA, CYO, CYOY</t>
  </si>
  <si>
    <t>EN 50618: 2014</t>
  </si>
  <si>
    <t>H1Z2Z2-K 4,00</t>
  </si>
  <si>
    <t>H1Z2Z2-K 6,00</t>
  </si>
  <si>
    <r>
      <rPr>
        <b/>
        <sz val="7.9"/>
        <color rgb="FFFF0000"/>
        <rFont val="Arial CE"/>
        <charset val="238"/>
      </rPr>
      <t>J+O</t>
    </r>
    <r>
      <rPr>
        <sz val="7.9"/>
        <rFont val="Arial CE"/>
        <charset val="238"/>
      </rPr>
      <t xml:space="preserve"> (buben,cívka,kruh 100,50,25) / </t>
    </r>
    <r>
      <rPr>
        <b/>
        <sz val="7.9"/>
        <color rgb="FFFF0000"/>
        <rFont val="Arial CE"/>
        <charset val="238"/>
      </rPr>
      <t>O</t>
    </r>
    <r>
      <rPr>
        <sz val="7.9"/>
        <rFont val="Arial CE"/>
        <charset val="238"/>
      </rPr>
      <t xml:space="preserve"> (buben,kruh)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</si>
  <si>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family val="2"/>
        <charset val="238"/>
      </rPr>
      <t xml:space="preserve"> (buben,kruh)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</si>
  <si>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charset val="238"/>
      </rPr>
      <t xml:space="preserve"> (buben,cívka,kruh)</t>
    </r>
  </si>
  <si>
    <r>
      <rPr>
        <b/>
        <sz val="8"/>
        <color rgb="FFFF0000"/>
        <rFont val="Arial CE"/>
        <charset val="238"/>
      </rPr>
      <t>O</t>
    </r>
    <r>
      <rPr>
        <sz val="8"/>
        <rFont val="Arial CE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</si>
  <si>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2A B,C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</si>
  <si>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 xml:space="preserve">2X B,C </t>
    </r>
    <r>
      <rPr>
        <sz val="8"/>
        <rFont val="Arial CE"/>
        <family val="2"/>
        <charset val="238"/>
      </rPr>
      <t>(kruh)</t>
    </r>
  </si>
  <si>
    <r>
      <rPr>
        <b/>
        <sz val="8"/>
        <color rgb="FFFF0000"/>
        <rFont val="Arial CE"/>
        <charset val="238"/>
      </rPr>
      <t>3G B,C</t>
    </r>
    <r>
      <rPr>
        <sz val="8"/>
        <rFont val="Arial CE"/>
        <family val="2"/>
        <charset val="238"/>
      </rPr>
      <t xml:space="preserve"> (kruh) + </t>
    </r>
    <r>
      <rPr>
        <b/>
        <sz val="8"/>
        <color rgb="FFFF0000"/>
        <rFont val="Arial CE"/>
        <charset val="238"/>
      </rPr>
      <t>3X B</t>
    </r>
  </si>
  <si>
    <r>
      <rPr>
        <b/>
        <sz val="8"/>
        <color rgb="FFFF0000"/>
        <rFont val="Arial CE"/>
        <charset val="238"/>
      </rPr>
      <t>3G B,C,OR</t>
    </r>
    <r>
      <rPr>
        <sz val="8"/>
        <rFont val="Arial CE"/>
        <family val="2"/>
        <charset val="238"/>
      </rPr>
      <t xml:space="preserve"> (kruh) + </t>
    </r>
    <r>
      <rPr>
        <b/>
        <sz val="8"/>
        <color rgb="FFFF0000"/>
        <rFont val="Arial CE"/>
        <charset val="238"/>
      </rPr>
      <t>3X B</t>
    </r>
  </si>
  <si>
    <r>
      <t xml:space="preserve">3G B,C </t>
    </r>
    <r>
      <rPr>
        <sz val="8"/>
        <rFont val="Arial CE"/>
        <charset val="238"/>
      </rPr>
      <t>(kruh)</t>
    </r>
  </si>
  <si>
    <r>
      <t xml:space="preserve">4G B,C </t>
    </r>
    <r>
      <rPr>
        <sz val="8"/>
        <rFont val="Arial CE"/>
        <charset val="238"/>
      </rPr>
      <t xml:space="preserve">(kruh) + </t>
    </r>
    <r>
      <rPr>
        <b/>
        <sz val="8"/>
        <color rgb="FFFF0000"/>
        <rFont val="Arial CE"/>
        <charset val="238"/>
      </rPr>
      <t>4X B</t>
    </r>
  </si>
  <si>
    <r>
      <t xml:space="preserve">4G B,C </t>
    </r>
    <r>
      <rPr>
        <sz val="8"/>
        <rFont val="Arial CE"/>
        <charset val="238"/>
      </rPr>
      <t>(kruh)</t>
    </r>
  </si>
  <si>
    <r>
      <t xml:space="preserve">5G B,C </t>
    </r>
    <r>
      <rPr>
        <sz val="8"/>
        <rFont val="Arial CE"/>
        <charset val="238"/>
      </rPr>
      <t>(kruh)</t>
    </r>
  </si>
  <si>
    <r>
      <rPr>
        <b/>
        <sz val="8"/>
        <color rgb="FFFF0000"/>
        <rFont val="Arial CE"/>
        <charset val="238"/>
      </rPr>
      <t>C,H,R,S,SM,TM,ZL/Z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</si>
  <si>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I-BUS</t>
    </r>
    <r>
      <rPr>
        <sz val="8"/>
        <rFont val="Arial CE"/>
        <family val="2"/>
        <charset val="238"/>
      </rPr>
      <t xml:space="preserve"> (kruhy)</t>
    </r>
  </si>
  <si>
    <r>
      <rPr>
        <b/>
        <sz val="8"/>
        <color rgb="FFFF0000"/>
        <rFont val="Arial CE"/>
        <charset val="238"/>
      </rPr>
      <t>ZL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</si>
  <si>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 xml:space="preserve">C,R,SM,TM,ZL/Z </t>
    </r>
    <r>
      <rPr>
        <sz val="8"/>
        <rFont val="Arial CE"/>
        <family val="2"/>
        <charset val="238"/>
      </rPr>
      <t>(kruh,buben)</t>
    </r>
    <r>
      <rPr>
        <b/>
        <sz val="8"/>
        <color rgb="FFFF0000"/>
        <rFont val="Arial CE"/>
        <charset val="238"/>
      </rPr>
      <t/>
    </r>
  </si>
  <si>
    <r>
      <rPr>
        <b/>
        <sz val="8"/>
        <color rgb="FFFF0000"/>
        <rFont val="Arial CE"/>
        <charset val="238"/>
      </rPr>
      <t>B,C,F,H,OR,R,S,SM,TM,Z,ZL,ZL/Z</t>
    </r>
    <r>
      <rPr>
        <sz val="8"/>
        <rFont val="Arial CE"/>
        <family val="2"/>
        <charset val="238"/>
      </rPr>
      <t xml:space="preserve"> (kruh 200)</t>
    </r>
  </si>
  <si>
    <r>
      <t>B,C,F,H,OR,R,S,SM,TM,Z,ZL,ZL/Z</t>
    </r>
    <r>
      <rPr>
        <sz val="8"/>
        <rFont val="Arial CE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</si>
  <si>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 xml:space="preserve">B,C,F,H,OR,R,S,SM,TM,Z,ZL,ZL/Z </t>
    </r>
    <r>
      <rPr>
        <sz val="8"/>
        <rFont val="Arial CE"/>
        <family val="2"/>
        <charset val="238"/>
      </rPr>
      <t>(kruh 200)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</si>
  <si>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2x1,5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</si>
  <si>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2x2,5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</si>
  <si>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4x1,5</t>
    </r>
  </si>
  <si>
    <r>
      <rPr>
        <b/>
        <sz val="8"/>
        <color rgb="FFC00000"/>
        <rFont val="Arial CE"/>
        <charset val="238"/>
      </rPr>
      <t>PLUS</t>
    </r>
    <r>
      <rPr>
        <sz val="8"/>
        <rFont val="Arial CE"/>
        <family val="2"/>
        <charset val="238"/>
      </rPr>
      <t xml:space="preserve"> CYKY 4x2,5</t>
    </r>
  </si>
  <si>
    <t>FLR6Y-A 0,75</t>
  </si>
  <si>
    <t>H1Z2Z2-K 10</t>
  </si>
  <si>
    <t>H1Z2Z2-K 16</t>
  </si>
  <si>
    <t>-</t>
  </si>
  <si>
    <r>
      <t>1-AYKY, 1-AYY do 50 mm</t>
    </r>
    <r>
      <rPr>
        <b/>
        <vertAlign val="superscript"/>
        <sz val="9"/>
        <color indexed="12"/>
        <rFont val="Calibri"/>
        <family val="2"/>
        <charset val="238"/>
      </rPr>
      <t>2</t>
    </r>
  </si>
  <si>
    <r>
      <t>1-AYKY, 1-AYY od 70 mm</t>
    </r>
    <r>
      <rPr>
        <b/>
        <vertAlign val="superscript"/>
        <sz val="9"/>
        <color indexed="12"/>
        <rFont val="Calibri"/>
        <family val="2"/>
        <charset val="238"/>
      </rPr>
      <t>2</t>
    </r>
  </si>
  <si>
    <t>Ceník rozřezávek</t>
  </si>
  <si>
    <r>
      <rPr>
        <b/>
        <sz val="8"/>
        <color rgb="FFFF0000"/>
        <rFont val="Arial CE"/>
        <charset val="238"/>
      </rPr>
      <t>2A</t>
    </r>
    <r>
      <rPr>
        <sz val="8"/>
        <rFont val="Arial CE"/>
        <family val="2"/>
        <charset val="238"/>
      </rPr>
      <t xml:space="preserve"> (buben,kruh) / </t>
    </r>
    <r>
      <rPr>
        <b/>
        <sz val="8"/>
        <color rgb="FFFF0000"/>
        <rFont val="Arial CE"/>
        <charset val="238"/>
      </rPr>
      <t>O</t>
    </r>
    <r>
      <rPr>
        <sz val="8"/>
        <rFont val="Arial CE"/>
        <family val="2"/>
        <charset val="238"/>
      </rPr>
      <t xml:space="preserve"> (buben,cívka,kruh)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</si>
  <si>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charset val="238"/>
      </rPr>
      <t xml:space="preserve"> (buben,kruh) / </t>
    </r>
    <r>
      <rPr>
        <b/>
        <sz val="8"/>
        <color rgb="FFFF0000"/>
        <rFont val="Arial CE"/>
        <charset val="238"/>
      </rPr>
      <t>O</t>
    </r>
    <r>
      <rPr>
        <sz val="8"/>
        <rFont val="Arial CE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</si>
  <si>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B,B/C,C/R</t>
    </r>
    <r>
      <rPr>
        <sz val="8"/>
        <rFont val="Arial CE"/>
        <family val="2"/>
        <charset val="238"/>
      </rPr>
      <t xml:space="preserve"> (kruh)</t>
    </r>
  </si>
  <si>
    <t>4G B</t>
  </si>
  <si>
    <r>
      <rPr>
        <b/>
        <sz val="8"/>
        <color rgb="FFFF0000"/>
        <rFont val="Arial CE"/>
        <charset val="238"/>
      </rPr>
      <t>B,C,H,R,S,SM,TM,ZL/Z</t>
    </r>
    <r>
      <rPr>
        <sz val="8"/>
        <rFont val="Arial CE"/>
        <family val="2"/>
        <charset val="238"/>
      </rPr>
      <t xml:space="preserve"> (kruh)</t>
    </r>
  </si>
  <si>
    <t>Dopočet kovů (Kč/kg)</t>
  </si>
  <si>
    <t>CU</t>
  </si>
  <si>
    <t>AL</t>
  </si>
  <si>
    <r>
      <rPr>
        <b/>
        <sz val="8"/>
        <color rgb="FFFF0000"/>
        <rFont val="Arial CE"/>
        <charset val="238"/>
      </rPr>
      <t>B,C,F,H,OR,R,S,SM,TM,Z,ZL,ZL/Z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</si>
  <si>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C,R,SM,ZL/Z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</si>
  <si>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5G+5X</t>
    </r>
    <r>
      <rPr>
        <sz val="8"/>
        <rFont val="Arial CE"/>
        <family val="2"/>
        <charset val="238"/>
      </rPr>
      <t xml:space="preserve"> (buben)</t>
    </r>
  </si>
  <si>
    <t>1-AYKY 3x16 RE</t>
  </si>
  <si>
    <r>
      <rPr>
        <b/>
        <sz val="8"/>
        <color rgb="FFFF0000"/>
        <rFont val="Arial CE"/>
        <charset val="238"/>
      </rPr>
      <t xml:space="preserve">BK/RD,TT/RD </t>
    </r>
    <r>
      <rPr>
        <sz val="8"/>
        <rFont val="Arial CE"/>
        <family val="2"/>
        <charset val="238"/>
      </rPr>
      <t>(kruh)</t>
    </r>
  </si>
  <si>
    <r>
      <rPr>
        <b/>
        <sz val="8"/>
        <color rgb="FFFF0000"/>
        <rFont val="Arial CE"/>
        <charset val="238"/>
      </rPr>
      <t>BK/RD,TT/RD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</si>
  <si>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B,C,R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</si>
  <si>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B,C,R,SM</t>
    </r>
    <r>
      <rPr>
        <sz val="8"/>
        <rFont val="Arial CE"/>
        <family val="2"/>
        <charset val="238"/>
      </rPr>
      <t xml:space="preserve"> (kruh)</t>
    </r>
  </si>
  <si>
    <t>1-AYKY 5x120 SM</t>
  </si>
  <si>
    <t>1-AYKY 5x95 SM</t>
  </si>
  <si>
    <t>1-AYKY 5x70 SM</t>
  </si>
  <si>
    <r>
      <rPr>
        <u/>
        <sz val="12"/>
        <rFont val="Calibri"/>
        <family val="2"/>
        <charset val="238"/>
        <scheme val="minor"/>
      </rPr>
      <t>Kabely a vodiče pro 1kV:</t>
    </r>
    <r>
      <rPr>
        <sz val="12"/>
        <rFont val="Calibri"/>
        <family val="2"/>
        <charset val="238"/>
        <scheme val="minor"/>
      </rPr>
      <t xml:space="preserve"> 1-CYKY, 1-AYKY, 1-YY, 1-AYY, případně NYY, NAYY, E-YY, E-AYY, NFA2X či 1-AES pod 100 metrů délky s poplatkem ve výši </t>
    </r>
    <r>
      <rPr>
        <b/>
        <sz val="12"/>
        <color rgb="FFFF0000"/>
        <rFont val="Calibri"/>
        <family val="2"/>
        <charset val="238"/>
        <scheme val="minor"/>
      </rPr>
      <t>500 Kč !</t>
    </r>
  </si>
  <si>
    <r>
      <rPr>
        <u/>
        <sz val="12"/>
        <rFont val="Calibri"/>
        <family val="2"/>
        <charset val="238"/>
        <scheme val="minor"/>
      </rPr>
      <t>Kabely a vodiče do 1kV:</t>
    </r>
    <r>
      <rPr>
        <sz val="12"/>
        <rFont val="Calibri"/>
        <family val="2"/>
        <charset val="238"/>
        <scheme val="minor"/>
      </rPr>
      <t xml:space="preserve"> Harmonizované a speciální kabely do 1kV pod 100 metrů délky s poplatkem ve výši </t>
    </r>
    <r>
      <rPr>
        <b/>
        <sz val="12"/>
        <color rgb="FFFF0000"/>
        <rFont val="Calibri"/>
        <family val="2"/>
        <charset val="238"/>
        <scheme val="minor"/>
      </rPr>
      <t>200 Kč !</t>
    </r>
  </si>
  <si>
    <t>3G B,C</t>
  </si>
  <si>
    <r>
      <rPr>
        <b/>
        <sz val="8"/>
        <color rgb="FFFF0000"/>
        <rFont val="Arial CE"/>
        <charset val="238"/>
      </rPr>
      <t>B,C,R,SM,TM,ZL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</si>
  <si>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4G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</si>
  <si>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MB,RZ,ZB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</si>
  <si>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B</t>
    </r>
    <r>
      <rPr>
        <sz val="8"/>
        <rFont val="Arial CE"/>
        <charset val="238"/>
      </rPr>
      <t>,</t>
    </r>
    <r>
      <rPr>
        <b/>
        <sz val="8"/>
        <color rgb="FFFF0000"/>
        <rFont val="Arial CE"/>
        <charset val="238"/>
      </rPr>
      <t>C,R,SM,ZL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</si>
  <si>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 xml:space="preserve">J </t>
    </r>
    <r>
      <rPr>
        <sz val="8"/>
        <rFont val="Arial CE"/>
        <charset val="238"/>
      </rPr>
      <t>(buben,cívka,kruh)</t>
    </r>
    <r>
      <rPr>
        <b/>
        <sz val="8"/>
        <color rgb="FFFF0000"/>
        <rFont val="Arial CE"/>
        <charset val="238"/>
      </rPr>
      <t xml:space="preserve"> </t>
    </r>
    <r>
      <rPr>
        <b/>
        <sz val="8"/>
        <rFont val="Arial CE"/>
        <charset val="238"/>
      </rPr>
      <t>/</t>
    </r>
    <r>
      <rPr>
        <b/>
        <sz val="8"/>
        <color rgb="FFFF0000"/>
        <rFont val="Arial CE"/>
        <charset val="238"/>
      </rPr>
      <t xml:space="preserve"> 4C</t>
    </r>
    <r>
      <rPr>
        <sz val="8"/>
        <rFont val="Arial CE"/>
        <charset val="238"/>
      </rPr>
      <t xml:space="preserve"> (buben,kruh)</t>
    </r>
    <r>
      <rPr>
        <b/>
        <sz val="8"/>
        <color rgb="FFFF0000"/>
        <rFont val="Arial CE"/>
        <charset val="238"/>
      </rPr>
      <t xml:space="preserve"> </t>
    </r>
    <r>
      <rPr>
        <b/>
        <sz val="8"/>
        <rFont val="Arial CE"/>
        <charset val="238"/>
      </rPr>
      <t>/</t>
    </r>
    <r>
      <rPr>
        <b/>
        <sz val="8"/>
        <color rgb="FFFF0000"/>
        <rFont val="Arial CE"/>
        <charset val="238"/>
      </rPr>
      <t xml:space="preserve"> O</t>
    </r>
    <r>
      <rPr>
        <sz val="8"/>
        <rFont val="Arial CE"/>
        <family val="2"/>
        <charset val="238"/>
      </rPr>
      <t xml:space="preserve"> (buben) </t>
    </r>
  </si>
  <si>
    <r>
      <rPr>
        <b/>
        <sz val="8"/>
        <color rgb="FFFF0000"/>
        <rFont val="Arial CE"/>
        <charset val="238"/>
      </rPr>
      <t xml:space="preserve">B,C,R,ZL/Z </t>
    </r>
    <r>
      <rPr>
        <sz val="8"/>
        <rFont val="Arial CE"/>
        <family val="2"/>
        <charset val="238"/>
      </rPr>
      <t>(kruh 200)</t>
    </r>
  </si>
  <si>
    <r>
      <rPr>
        <b/>
        <sz val="8"/>
        <color rgb="FFFF0000"/>
        <rFont val="Arial CE"/>
        <charset val="238"/>
      </rPr>
      <t>3G B,C + 3X B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</si>
  <si>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B,C,H,OR,R,S,SM,TM,ZL/Z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</si>
  <si>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C,ZL/Z</t>
    </r>
    <r>
      <rPr>
        <sz val="8"/>
        <rFont val="Arial CE"/>
        <family val="2"/>
        <charset val="238"/>
      </rPr>
      <t xml:space="preserve"> (kruh,buben) / </t>
    </r>
    <r>
      <rPr>
        <b/>
        <sz val="8"/>
        <color rgb="FFFF0000"/>
        <rFont val="Arial CE"/>
        <charset val="238"/>
      </rPr>
      <t>R,SM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</si>
  <si>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R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</si>
  <si>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C,S,SM,ZL/Z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</si>
  <si>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C,H,S,SM,ZL/Z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</si>
  <si>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4B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</si>
  <si>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J</t>
    </r>
    <r>
      <rPr>
        <sz val="8"/>
        <rFont val="Arial CE"/>
        <family val="2"/>
        <charset val="238"/>
      </rPr>
      <t xml:space="preserve"> (buben,cívka,kruh 100,50,25) / </t>
    </r>
    <r>
      <rPr>
        <b/>
        <sz val="8"/>
        <color rgb="FFFF0000"/>
        <rFont val="Arial CE"/>
        <charset val="238"/>
      </rPr>
      <t>O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</si>
  <si>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B,C,H,R,SM,ZL/Z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</si>
  <si>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M,R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</si>
  <si>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 xml:space="preserve">J+O </t>
    </r>
    <r>
      <rPr>
        <sz val="8"/>
        <rFont val="Arial CE"/>
        <family val="2"/>
        <charset val="238"/>
      </rPr>
      <t>(buben)</t>
    </r>
  </si>
  <si>
    <t>CYKY 2x10</t>
  </si>
  <si>
    <r>
      <rPr>
        <b/>
        <sz val="8"/>
        <color rgb="FFFF0000"/>
        <rFont val="Arial CE"/>
        <charset val="238"/>
      </rPr>
      <t>C,R</t>
    </r>
    <r>
      <rPr>
        <sz val="8"/>
        <rFont val="Arial CE"/>
        <family val="2"/>
        <charset val="238"/>
      </rPr>
      <t xml:space="preserve"> (cívka 500m)</t>
    </r>
  </si>
  <si>
    <r>
      <rPr>
        <b/>
        <sz val="8"/>
        <color rgb="FFFF0000"/>
        <rFont val="Arial CE"/>
        <charset val="238"/>
      </rPr>
      <t>C,R,M</t>
    </r>
    <r>
      <rPr>
        <sz val="8"/>
        <rFont val="Arial CE"/>
        <family val="2"/>
        <charset val="238"/>
      </rPr>
      <t xml:space="preserve"> (cívka 500m)</t>
    </r>
    <r>
      <rPr>
        <sz val="8"/>
        <rFont val="Arial CE"/>
        <charset val="238"/>
      </rPr>
      <t xml:space="preserve"> / </t>
    </r>
    <r>
      <rPr>
        <b/>
        <sz val="8"/>
        <color rgb="FFFF0000"/>
        <rFont val="Arial CE"/>
        <charset val="238"/>
      </rPr>
      <t>C,R</t>
    </r>
    <r>
      <rPr>
        <sz val="8"/>
        <rFont val="Arial CE"/>
        <charset val="238"/>
      </rPr>
      <t xml:space="preserve"> (kruh 100m)</t>
    </r>
  </si>
  <si>
    <t>KABLO Solar twin 2x6</t>
  </si>
  <si>
    <t>TDL CG6400060CRC</t>
  </si>
  <si>
    <r>
      <rPr>
        <b/>
        <sz val="8"/>
        <color rgb="FFFF0000"/>
        <rFont val="Arial CE"/>
        <charset val="238"/>
      </rPr>
      <t xml:space="preserve">C </t>
    </r>
    <r>
      <rPr>
        <sz val="8"/>
        <rFont val="Arial CE"/>
        <family val="2"/>
        <charset val="238"/>
      </rPr>
      <t>(cívka 500m,</t>
    </r>
    <r>
      <rPr>
        <sz val="8"/>
        <rFont val="Arial CE"/>
        <charset val="238"/>
      </rPr>
      <t>kruh 100m)</t>
    </r>
  </si>
  <si>
    <r>
      <rPr>
        <b/>
        <sz val="8"/>
        <color rgb="FFFF0000"/>
        <rFont val="Arial CE"/>
        <charset val="238"/>
      </rPr>
      <t>B,C,R,SM,ZL/Z</t>
    </r>
    <r>
      <rPr>
        <sz val="8"/>
        <rFont val="Arial CE"/>
        <family val="2"/>
        <charset val="238"/>
      </rPr>
      <t xml:space="preserve"> (kruh 200)</t>
    </r>
  </si>
  <si>
    <r>
      <rPr>
        <b/>
        <sz val="8"/>
        <color rgb="FFFF0000"/>
        <rFont val="Arial CE"/>
        <charset val="238"/>
      </rPr>
      <t xml:space="preserve">C,R,SM,ZL/Z </t>
    </r>
    <r>
      <rPr>
        <sz val="8"/>
        <rFont val="Arial CE"/>
        <family val="2"/>
        <charset val="238"/>
      </rPr>
      <t>(kruh,buben)</t>
    </r>
    <r>
      <rPr>
        <sz val="8"/>
        <rFont val="Arial CE"/>
        <charset val="238"/>
      </rPr>
      <t xml:space="preserve">  / </t>
    </r>
    <r>
      <rPr>
        <b/>
        <sz val="8"/>
        <color rgb="FFFF0000"/>
        <rFont val="Arial CE"/>
        <charset val="238"/>
      </rPr>
      <t>TM</t>
    </r>
    <r>
      <rPr>
        <sz val="8"/>
        <rFont val="Arial CE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</si>
  <si>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C,ZL/Z</t>
    </r>
    <r>
      <rPr>
        <sz val="8"/>
        <rFont val="Arial CE"/>
        <family val="2"/>
        <charset val="238"/>
      </rPr>
      <t xml:space="preserve"> (buben,kruh) / </t>
    </r>
    <r>
      <rPr>
        <b/>
        <sz val="8"/>
        <color rgb="FFFF0000"/>
        <rFont val="Arial CE"/>
        <charset val="238"/>
      </rPr>
      <t>R,SM</t>
    </r>
    <r>
      <rPr>
        <sz val="8"/>
        <rFont val="Arial CE"/>
        <family val="2"/>
        <charset val="238"/>
      </rPr>
      <t xml:space="preserve"> (buben)</t>
    </r>
  </si>
  <si>
    <r>
      <rPr>
        <b/>
        <sz val="8"/>
        <color rgb="FFFF0000"/>
        <rFont val="Arial CE"/>
        <charset val="238"/>
      </rPr>
      <t>B,C,SM</t>
    </r>
    <r>
      <rPr>
        <sz val="8"/>
        <rFont val="Arial CE"/>
        <family val="2"/>
        <charset val="238"/>
      </rPr>
      <t xml:space="preserve"> (kruh)</t>
    </r>
  </si>
  <si>
    <r>
      <rPr>
        <b/>
        <sz val="8"/>
        <color rgb="FFFF0000"/>
        <rFont val="Arial CE"/>
        <charset val="238"/>
      </rPr>
      <t>7G</t>
    </r>
    <r>
      <rPr>
        <sz val="8"/>
        <rFont val="Arial CE"/>
        <family val="2"/>
        <charset val="238"/>
      </rPr>
      <t xml:space="preserve"> (kruh)</t>
    </r>
  </si>
  <si>
    <t>H05(7)V2-U(K), 60227 IEC 07(08), N(4)GAF, CAV, CBV, FVE kabely a vodiče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</si>
</sst>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00"/>
    <numFmt numFmtId="166" formatCode="0.00000"/>
    <numFmt numFmtId="167" formatCode="#,##0.0"/>
    <numFmt numFmtId="168" formatCode="0.0000"/>
    <numFmt numFmtId="169" formatCode="_-* #,##0_-;\-* #,##0_-;_-* &quot;-&quot;??_-;_-@_-"/>
  </numFmts>
  <fonts count="9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</font>
    <font>
      <b/>
      <sz val="8"/>
      <name val="Arial CE"/>
      <family val="2"/>
    </font>
    <font>
      <b/>
      <sz val="8"/>
      <name val="Arial CE"/>
      <charset val="238"/>
    </font>
    <font>
      <sz val="8"/>
      <color indexed="10"/>
      <name val="Arial CE"/>
      <family val="2"/>
      <charset val="238"/>
    </font>
    <font>
      <b/>
      <sz val="8"/>
      <color indexed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  <family val="2"/>
      <charset val="238"/>
    </font>
    <font>
      <b/>
      <sz val="8"/>
      <color indexed="10"/>
      <name val="Arial CE"/>
      <charset val="238"/>
    </font>
    <font>
      <sz val="8"/>
      <color indexed="8"/>
      <name val="Arial CE"/>
      <charset val="238"/>
    </font>
    <font>
      <sz val="10"/>
      <color indexed="8"/>
      <name val="Arial CE"/>
      <family val="2"/>
      <charset val="238"/>
    </font>
    <font>
      <b/>
      <sz val="8"/>
      <color indexed="12"/>
      <name val="Arial CE"/>
      <charset val="238"/>
    </font>
    <font>
      <b/>
      <sz val="10"/>
      <name val="Arial CE"/>
      <charset val="238"/>
    </font>
    <font>
      <b/>
      <u/>
      <sz val="10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b/>
      <vertAlign val="superscript"/>
      <sz val="9"/>
      <color indexed="12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 CE"/>
      <family val="2"/>
      <charset val="238"/>
    </font>
    <font>
      <sz val="8"/>
      <color rgb="FF00B0F0"/>
      <name val="Arial CE"/>
      <family val="2"/>
      <charset val="238"/>
    </font>
    <font>
      <b/>
      <sz val="8"/>
      <color rgb="FF00B0F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theme="1"/>
      <name val="Arial CE"/>
      <charset val="238"/>
    </font>
    <font>
      <sz val="10"/>
      <color theme="1"/>
      <name val="Arial CE"/>
      <charset val="238"/>
    </font>
    <font>
      <b/>
      <u/>
      <sz val="10"/>
      <color theme="1"/>
      <name val="Arial CE"/>
      <charset val="238"/>
    </font>
    <font>
      <b/>
      <sz val="8"/>
      <color theme="1"/>
      <name val="Arial CE"/>
      <charset val="238"/>
    </font>
    <font>
      <b/>
      <u/>
      <sz val="10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9"/>
      <color indexed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name val="Arial CE"/>
      <charset val="238"/>
    </font>
    <font>
      <sz val="8"/>
      <color indexed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u/>
      <sz val="10"/>
      <color indexed="8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1"/>
      <color rgb="FF00B050"/>
      <name val="Arial CE"/>
      <family val="2"/>
      <charset val="238"/>
    </font>
    <font>
      <b/>
      <sz val="8"/>
      <color rgb="FFC00000"/>
      <name val="Arial CE"/>
      <charset val="238"/>
    </font>
    <font>
      <b/>
      <sz val="8"/>
      <color rgb="FFFF0000"/>
      <name val="Arial CE"/>
      <charset val="238"/>
    </font>
    <font>
      <sz val="7"/>
      <name val="Arial CE"/>
      <charset val="238"/>
    </font>
    <font>
      <u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i/>
      <sz val="10.5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.5"/>
      <color indexed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7.9"/>
      <name val="Arial CE"/>
      <charset val="238"/>
    </font>
    <font>
      <b/>
      <sz val="7.9"/>
      <color rgb="FFFF0000"/>
      <name val="Arial CE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53">
    <xf numFmtId="0" fontId="0" fillId="0" borderId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6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9" fontId="16" fillId="0" borderId="0" applyFont="0" applyFill="0" applyBorder="0" applyAlignment="0" applyProtection="0"/>
    <xf numFmtId="4" fontId="33" fillId="22" borderId="1" applyNumberFormat="0" applyProtection="0">
      <alignment vertical="center"/>
    </xf>
    <xf numFmtId="4" fontId="34" fillId="22" borderId="1" applyNumberFormat="0" applyProtection="0">
      <alignment vertical="center"/>
    </xf>
    <xf numFmtId="4" fontId="33" fillId="22" borderId="1" applyNumberFormat="0" applyProtection="0">
      <alignment horizontal="left" vertical="center" indent="1"/>
    </xf>
    <xf numFmtId="0" fontId="33" fillId="22" borderId="1" applyNumberFormat="0" applyProtection="0">
      <alignment horizontal="left" vertical="top" indent="1"/>
    </xf>
    <xf numFmtId="4" fontId="35" fillId="2" borderId="1" applyNumberFormat="0" applyProtection="0">
      <alignment horizontal="right" vertical="center"/>
    </xf>
    <xf numFmtId="4" fontId="35" fillId="4" borderId="1" applyNumberFormat="0" applyProtection="0">
      <alignment horizontal="right" vertical="center"/>
    </xf>
    <xf numFmtId="4" fontId="35" fillId="24" borderId="1" applyNumberFormat="0" applyProtection="0">
      <alignment horizontal="right" vertical="center"/>
    </xf>
    <xf numFmtId="4" fontId="35" fillId="6" borderId="1" applyNumberFormat="0" applyProtection="0">
      <alignment horizontal="right" vertical="center"/>
    </xf>
    <xf numFmtId="4" fontId="35" fillId="7" borderId="1" applyNumberFormat="0" applyProtection="0">
      <alignment horizontal="right" vertical="center"/>
    </xf>
    <xf numFmtId="4" fontId="35" fillId="25" borderId="1" applyNumberFormat="0" applyProtection="0">
      <alignment horizontal="right" vertical="center"/>
    </xf>
    <xf numFmtId="4" fontId="35" fillId="26" borderId="1" applyNumberFormat="0" applyProtection="0">
      <alignment horizontal="right" vertical="center"/>
    </xf>
    <xf numFmtId="4" fontId="35" fillId="27" borderId="1" applyNumberFormat="0" applyProtection="0">
      <alignment horizontal="right" vertical="center"/>
    </xf>
    <xf numFmtId="4" fontId="35" fillId="5" borderId="1" applyNumberFormat="0" applyProtection="0">
      <alignment horizontal="right" vertical="center"/>
    </xf>
    <xf numFmtId="4" fontId="33" fillId="28" borderId="2" applyNumberFormat="0" applyProtection="0">
      <alignment horizontal="left" vertical="center" indent="1"/>
    </xf>
    <xf numFmtId="4" fontId="35" fillId="29" borderId="0" applyNumberFormat="0" applyProtection="0">
      <alignment horizontal="left" vertical="center" indent="1"/>
    </xf>
    <xf numFmtId="4" fontId="36" fillId="30" borderId="0" applyNumberFormat="0" applyProtection="0">
      <alignment horizontal="left" vertical="center" indent="1"/>
    </xf>
    <xf numFmtId="4" fontId="35" fillId="31" borderId="1" applyNumberFormat="0" applyProtection="0">
      <alignment horizontal="right" vertical="center"/>
    </xf>
    <xf numFmtId="4" fontId="37" fillId="29" borderId="0" applyNumberFormat="0" applyProtection="0">
      <alignment horizontal="left" vertical="center" indent="1"/>
    </xf>
    <xf numFmtId="4" fontId="37" fillId="31" borderId="0" applyNumberFormat="0" applyProtection="0">
      <alignment horizontal="left" vertical="center" indent="1"/>
    </xf>
    <xf numFmtId="0" fontId="26" fillId="30" borderId="1" applyNumberFormat="0" applyProtection="0">
      <alignment horizontal="left" vertical="center" indent="1"/>
    </xf>
    <xf numFmtId="0" fontId="26" fillId="30" borderId="1" applyNumberFormat="0" applyProtection="0">
      <alignment horizontal="left" vertical="top" indent="1"/>
    </xf>
    <xf numFmtId="0" fontId="26" fillId="31" borderId="1" applyNumberFormat="0" applyProtection="0">
      <alignment horizontal="left" vertical="center" indent="1"/>
    </xf>
    <xf numFmtId="0" fontId="26" fillId="31" borderId="1" applyNumberFormat="0" applyProtection="0">
      <alignment horizontal="left" vertical="top" indent="1"/>
    </xf>
    <xf numFmtId="0" fontId="26" fillId="3" borderId="1" applyNumberFormat="0" applyProtection="0">
      <alignment horizontal="left" vertical="center" indent="1"/>
    </xf>
    <xf numFmtId="0" fontId="26" fillId="3" borderId="1" applyNumberFormat="0" applyProtection="0">
      <alignment horizontal="left" vertical="top" indent="1"/>
    </xf>
    <xf numFmtId="0" fontId="26" fillId="29" borderId="1" applyNumberFormat="0" applyProtection="0">
      <alignment horizontal="left" vertical="center" indent="1"/>
    </xf>
    <xf numFmtId="0" fontId="26" fillId="29" borderId="1" applyNumberFormat="0" applyProtection="0">
      <alignment horizontal="left" vertical="top" indent="1"/>
    </xf>
    <xf numFmtId="4" fontId="33" fillId="31" borderId="0" applyNumberFormat="0" applyProtection="0">
      <alignment horizontal="left" vertical="center" indent="1"/>
    </xf>
    <xf numFmtId="0" fontId="26" fillId="32" borderId="3" applyNumberFormat="0">
      <protection locked="0"/>
    </xf>
    <xf numFmtId="4" fontId="35" fillId="23" borderId="1" applyNumberFormat="0" applyProtection="0">
      <alignment vertical="center"/>
    </xf>
    <xf numFmtId="4" fontId="38" fillId="23" borderId="1" applyNumberFormat="0" applyProtection="0">
      <alignment vertical="center"/>
    </xf>
    <xf numFmtId="4" fontId="35" fillId="23" borderId="1" applyNumberFormat="0" applyProtection="0">
      <alignment horizontal="left" vertical="center" indent="1"/>
    </xf>
    <xf numFmtId="0" fontId="35" fillId="23" borderId="1" applyNumberFormat="0" applyProtection="0">
      <alignment horizontal="left" vertical="top" indent="1"/>
    </xf>
    <xf numFmtId="4" fontId="35" fillId="29" borderId="1" applyNumberFormat="0" applyProtection="0">
      <alignment horizontal="right" vertical="center"/>
    </xf>
    <xf numFmtId="4" fontId="38" fillId="29" borderId="1" applyNumberFormat="0" applyProtection="0">
      <alignment horizontal="right" vertical="center"/>
    </xf>
    <xf numFmtId="4" fontId="35" fillId="31" borderId="1" applyNumberFormat="0" applyProtection="0">
      <alignment horizontal="left" vertical="center" indent="1"/>
    </xf>
    <xf numFmtId="0" fontId="35" fillId="31" borderId="1" applyNumberFormat="0" applyProtection="0">
      <alignment horizontal="left" vertical="top" indent="1"/>
    </xf>
    <xf numFmtId="4" fontId="39" fillId="33" borderId="0" applyNumberFormat="0" applyProtection="0">
      <alignment horizontal="left" vertical="center" indent="1"/>
    </xf>
    <xf numFmtId="4" fontId="40" fillId="29" borderId="1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26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3" fillId="22" borderId="37" applyNumberFormat="0" applyProtection="0">
      <alignment vertical="center"/>
    </xf>
    <xf numFmtId="4" fontId="34" fillId="22" borderId="37" applyNumberFormat="0" applyProtection="0">
      <alignment vertical="center"/>
    </xf>
    <xf numFmtId="4" fontId="33" fillId="22" borderId="37" applyNumberFormat="0" applyProtection="0">
      <alignment horizontal="left" vertical="center" indent="1"/>
    </xf>
    <xf numFmtId="0" fontId="33" fillId="22" borderId="37" applyNumberFormat="0" applyProtection="0">
      <alignment horizontal="left" vertical="top" indent="1"/>
    </xf>
    <xf numFmtId="4" fontId="35" fillId="2" borderId="37" applyNumberFormat="0" applyProtection="0">
      <alignment horizontal="right" vertical="center"/>
    </xf>
    <xf numFmtId="4" fontId="35" fillId="4" borderId="37" applyNumberFormat="0" applyProtection="0">
      <alignment horizontal="right" vertical="center"/>
    </xf>
    <xf numFmtId="4" fontId="35" fillId="24" borderId="37" applyNumberFormat="0" applyProtection="0">
      <alignment horizontal="right" vertical="center"/>
    </xf>
    <xf numFmtId="4" fontId="35" fillId="6" borderId="37" applyNumberFormat="0" applyProtection="0">
      <alignment horizontal="right" vertical="center"/>
    </xf>
    <xf numFmtId="4" fontId="35" fillId="7" borderId="37" applyNumberFormat="0" applyProtection="0">
      <alignment horizontal="right" vertical="center"/>
    </xf>
    <xf numFmtId="4" fontId="35" fillId="25" borderId="37" applyNumberFormat="0" applyProtection="0">
      <alignment horizontal="right" vertical="center"/>
    </xf>
    <xf numFmtId="4" fontId="35" fillId="26" borderId="37" applyNumberFormat="0" applyProtection="0">
      <alignment horizontal="right" vertical="center"/>
    </xf>
    <xf numFmtId="4" fontId="35" fillId="27" borderId="37" applyNumberFormat="0" applyProtection="0">
      <alignment horizontal="right" vertical="center"/>
    </xf>
    <xf numFmtId="4" fontId="35" fillId="5" borderId="37" applyNumberFormat="0" applyProtection="0">
      <alignment horizontal="right" vertical="center"/>
    </xf>
    <xf numFmtId="4" fontId="35" fillId="31" borderId="37" applyNumberFormat="0" applyProtection="0">
      <alignment horizontal="right" vertical="center"/>
    </xf>
    <xf numFmtId="0" fontId="26" fillId="30" borderId="37" applyNumberFormat="0" applyProtection="0">
      <alignment horizontal="left" vertical="center" indent="1"/>
    </xf>
    <xf numFmtId="0" fontId="26" fillId="30" borderId="37" applyNumberFormat="0" applyProtection="0">
      <alignment horizontal="left" vertical="top" indent="1"/>
    </xf>
    <xf numFmtId="0" fontId="26" fillId="31" borderId="37" applyNumberFormat="0" applyProtection="0">
      <alignment horizontal="left" vertical="center" indent="1"/>
    </xf>
    <xf numFmtId="0" fontId="26" fillId="31" borderId="37" applyNumberFormat="0" applyProtection="0">
      <alignment horizontal="left" vertical="top" indent="1"/>
    </xf>
    <xf numFmtId="0" fontId="26" fillId="3" borderId="37" applyNumberFormat="0" applyProtection="0">
      <alignment horizontal="left" vertical="center" indent="1"/>
    </xf>
    <xf numFmtId="0" fontId="26" fillId="3" borderId="37" applyNumberFormat="0" applyProtection="0">
      <alignment horizontal="left" vertical="top" indent="1"/>
    </xf>
    <xf numFmtId="0" fontId="26" fillId="29" borderId="37" applyNumberFormat="0" applyProtection="0">
      <alignment horizontal="left" vertical="center" indent="1"/>
    </xf>
    <xf numFmtId="0" fontId="26" fillId="29" borderId="37" applyNumberFormat="0" applyProtection="0">
      <alignment horizontal="left" vertical="top" indent="1"/>
    </xf>
    <xf numFmtId="0" fontId="26" fillId="32" borderId="38" applyNumberFormat="0">
      <protection locked="0"/>
    </xf>
    <xf numFmtId="4" fontId="35" fillId="23" borderId="37" applyNumberFormat="0" applyProtection="0">
      <alignment vertical="center"/>
    </xf>
    <xf numFmtId="4" fontId="38" fillId="23" borderId="37" applyNumberFormat="0" applyProtection="0">
      <alignment vertical="center"/>
    </xf>
    <xf numFmtId="4" fontId="35" fillId="23" borderId="37" applyNumberFormat="0" applyProtection="0">
      <alignment horizontal="left" vertical="center" indent="1"/>
    </xf>
    <xf numFmtId="0" fontId="35" fillId="23" borderId="37" applyNumberFormat="0" applyProtection="0">
      <alignment horizontal="left" vertical="top" indent="1"/>
    </xf>
    <xf numFmtId="4" fontId="35" fillId="29" borderId="37" applyNumberFormat="0" applyProtection="0">
      <alignment horizontal="right" vertical="center"/>
    </xf>
    <xf numFmtId="4" fontId="38" fillId="29" borderId="37" applyNumberFormat="0" applyProtection="0">
      <alignment horizontal="right" vertical="center"/>
    </xf>
    <xf numFmtId="4" fontId="35" fillId="31" borderId="37" applyNumberFormat="0" applyProtection="0">
      <alignment horizontal="left" vertical="center" indent="1"/>
    </xf>
    <xf numFmtId="0" fontId="35" fillId="31" borderId="37" applyNumberFormat="0" applyProtection="0">
      <alignment horizontal="left" vertical="top" indent="1"/>
    </xf>
    <xf numFmtId="4" fontId="40" fillId="29" borderId="37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288">
    <xf numFmtId="0" fontId="0" fillId="0" borderId="0" xfId="0"/>
    <xf numFmtId="0" fontId="7" fillId="0" borderId="0" xfId="0" applyFont="1"/>
    <xf numFmtId="0" fontId="6" fillId="0" borderId="0" xfId="0" applyFont="1"/>
    <xf numFmtId="2" fontId="6" fillId="0" borderId="0" xfId="0" applyNumberFormat="1" applyFont="1"/>
    <xf numFmtId="166" fontId="6" fillId="0" borderId="0" xfId="0" applyNumberFormat="1" applyFont="1"/>
    <xf numFmtId="4" fontId="4" fillId="0" borderId="0" xfId="0" applyNumberFormat="1" applyFont="1" applyAlignment="1">
      <alignment horizontal="center"/>
    </xf>
    <xf numFmtId="4" fontId="7" fillId="0" borderId="0" xfId="0" applyNumberFormat="1" applyFont="1"/>
    <xf numFmtId="2" fontId="7" fillId="0" borderId="0" xfId="0" applyNumberFormat="1" applyFont="1"/>
    <xf numFmtId="3" fontId="7" fillId="0" borderId="0" xfId="0" applyNumberFormat="1" applyFont="1"/>
    <xf numFmtId="1" fontId="7" fillId="0" borderId="0" xfId="0" applyNumberFormat="1" applyFont="1"/>
    <xf numFmtId="166" fontId="8" fillId="0" borderId="0" xfId="0" applyNumberFormat="1" applyFont="1"/>
    <xf numFmtId="0" fontId="8" fillId="0" borderId="0" xfId="0" applyFont="1"/>
    <xf numFmtId="2" fontId="8" fillId="0" borderId="0" xfId="0" applyNumberFormat="1" applyFont="1"/>
    <xf numFmtId="3" fontId="8" fillId="0" borderId="0" xfId="0" applyNumberFormat="1" applyFont="1"/>
    <xf numFmtId="4" fontId="9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4" fillId="34" borderId="4" xfId="0" applyFont="1" applyFill="1" applyBorder="1" applyAlignment="1">
      <alignment horizontal="center"/>
    </xf>
    <xf numFmtId="0" fontId="6" fillId="34" borderId="5" xfId="0" applyFont="1" applyFill="1" applyBorder="1"/>
    <xf numFmtId="0" fontId="6" fillId="34" borderId="6" xfId="0" applyFont="1" applyFill="1" applyBorder="1" applyAlignment="1">
      <alignment horizontal="center"/>
    </xf>
    <xf numFmtId="3" fontId="6" fillId="34" borderId="6" xfId="0" applyNumberFormat="1" applyFont="1" applyFill="1" applyBorder="1" applyAlignment="1">
      <alignment horizontal="center"/>
    </xf>
    <xf numFmtId="0" fontId="6" fillId="34" borderId="4" xfId="0" applyFont="1" applyFill="1" applyBorder="1"/>
    <xf numFmtId="0" fontId="6" fillId="34" borderId="0" xfId="0" applyFont="1" applyFill="1"/>
    <xf numFmtId="0" fontId="6" fillId="34" borderId="0" xfId="0" applyFont="1" applyFill="1" applyAlignment="1">
      <alignment horizontal="center"/>
    </xf>
    <xf numFmtId="3" fontId="6" fillId="34" borderId="0" xfId="0" applyNumberFormat="1" applyFont="1" applyFill="1" applyAlignment="1">
      <alignment horizontal="center"/>
    </xf>
    <xf numFmtId="4" fontId="6" fillId="34" borderId="0" xfId="0" applyNumberFormat="1" applyFont="1" applyFill="1"/>
    <xf numFmtId="2" fontId="7" fillId="0" borderId="0" xfId="0" applyNumberFormat="1" applyFont="1" applyAlignment="1">
      <alignment horizontal="center"/>
    </xf>
    <xf numFmtId="0" fontId="6" fillId="0" borderId="8" xfId="0" applyFont="1" applyBorder="1"/>
    <xf numFmtId="1" fontId="6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0" fontId="18" fillId="0" borderId="8" xfId="0" applyFont="1" applyBorder="1"/>
    <xf numFmtId="0" fontId="18" fillId="0" borderId="0" xfId="0" applyFont="1"/>
    <xf numFmtId="0" fontId="18" fillId="34" borderId="5" xfId="0" applyFont="1" applyFill="1" applyBorder="1"/>
    <xf numFmtId="1" fontId="18" fillId="0" borderId="0" xfId="0" applyNumberFormat="1" applyFont="1"/>
    <xf numFmtId="0" fontId="20" fillId="0" borderId="0" xfId="0" applyFont="1"/>
    <xf numFmtId="1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7" fontId="6" fillId="34" borderId="0" xfId="0" applyNumberFormat="1" applyFont="1" applyFill="1" applyAlignment="1">
      <alignment horizontal="center"/>
    </xf>
    <xf numFmtId="0" fontId="15" fillId="0" borderId="8" xfId="0" applyFont="1" applyBorder="1"/>
    <xf numFmtId="1" fontId="10" fillId="0" borderId="8" xfId="0" applyNumberFormat="1" applyFont="1" applyBorder="1" applyAlignment="1">
      <alignment horizontal="center"/>
    </xf>
    <xf numFmtId="3" fontId="13" fillId="34" borderId="0" xfId="0" applyNumberFormat="1" applyFont="1" applyFill="1" applyAlignment="1">
      <alignment horizontal="center"/>
    </xf>
    <xf numFmtId="0" fontId="24" fillId="0" borderId="0" xfId="22" applyFont="1" applyFill="1" applyBorder="1" applyAlignment="1" applyProtection="1">
      <alignment horizontal="center" vertical="center"/>
    </xf>
    <xf numFmtId="0" fontId="21" fillId="34" borderId="4" xfId="0" applyFont="1" applyFill="1" applyBorder="1"/>
    <xf numFmtId="0" fontId="14" fillId="34" borderId="0" xfId="0" applyFont="1" applyFill="1" applyAlignment="1">
      <alignment horizontal="center"/>
    </xf>
    <xf numFmtId="3" fontId="14" fillId="34" borderId="0" xfId="0" applyNumberFormat="1" applyFont="1" applyFill="1" applyAlignment="1">
      <alignment horizontal="center"/>
    </xf>
    <xf numFmtId="4" fontId="14" fillId="34" borderId="0" xfId="0" applyNumberFormat="1" applyFont="1" applyFill="1"/>
    <xf numFmtId="0" fontId="14" fillId="0" borderId="0" xfId="0" applyFont="1"/>
    <xf numFmtId="4" fontId="14" fillId="34" borderId="0" xfId="0" applyNumberFormat="1" applyFont="1" applyFill="1" applyAlignment="1">
      <alignment horizontal="center"/>
    </xf>
    <xf numFmtId="0" fontId="25" fillId="34" borderId="4" xfId="0" applyFont="1" applyFill="1" applyBorder="1" applyAlignment="1">
      <alignment horizontal="center"/>
    </xf>
    <xf numFmtId="0" fontId="14" fillId="34" borderId="0" xfId="0" applyFont="1" applyFill="1"/>
    <xf numFmtId="0" fontId="14" fillId="34" borderId="4" xfId="0" applyFont="1" applyFill="1" applyBorder="1"/>
    <xf numFmtId="0" fontId="13" fillId="34" borderId="4" xfId="0" applyFont="1" applyFill="1" applyBorder="1" applyAlignment="1">
      <alignment horizontal="center"/>
    </xf>
    <xf numFmtId="0" fontId="45" fillId="0" borderId="0" xfId="0" applyFont="1"/>
    <xf numFmtId="1" fontId="45" fillId="0" borderId="0" xfId="0" applyNumberFormat="1" applyFont="1" applyAlignment="1">
      <alignment horizontal="center"/>
    </xf>
    <xf numFmtId="167" fontId="45" fillId="0" borderId="0" xfId="0" applyNumberFormat="1" applyFont="1" applyAlignment="1">
      <alignment horizontal="center"/>
    </xf>
    <xf numFmtId="3" fontId="45" fillId="0" borderId="0" xfId="0" applyNumberFormat="1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7" fillId="34" borderId="0" xfId="0" applyFont="1" applyFill="1"/>
    <xf numFmtId="1" fontId="47" fillId="34" borderId="0" xfId="0" applyNumberFormat="1" applyFont="1" applyFill="1"/>
    <xf numFmtId="164" fontId="47" fillId="34" borderId="0" xfId="0" applyNumberFormat="1" applyFont="1" applyFill="1"/>
    <xf numFmtId="4" fontId="47" fillId="34" borderId="0" xfId="0" applyNumberFormat="1" applyFont="1" applyFill="1"/>
    <xf numFmtId="0" fontId="47" fillId="0" borderId="0" xfId="0" applyFont="1"/>
    <xf numFmtId="0" fontId="48" fillId="0" borderId="0" xfId="0" applyFont="1" applyAlignment="1">
      <alignment horizontal="left" vertical="center" wrapText="1"/>
    </xf>
    <xf numFmtId="0" fontId="47" fillId="0" borderId="0" xfId="63" applyFont="1"/>
    <xf numFmtId="4" fontId="47" fillId="0" borderId="0" xfId="63" applyNumberFormat="1" applyFont="1"/>
    <xf numFmtId="1" fontId="47" fillId="0" borderId="0" xfId="0" applyNumberFormat="1" applyFont="1"/>
    <xf numFmtId="164" fontId="47" fillId="0" borderId="0" xfId="0" applyNumberFormat="1" applyFont="1"/>
    <xf numFmtId="4" fontId="47" fillId="0" borderId="0" xfId="0" applyNumberFormat="1" applyFont="1"/>
    <xf numFmtId="0" fontId="49" fillId="0" borderId="0" xfId="0" applyFont="1" applyAlignment="1">
      <alignment horizontal="left" vertical="center"/>
    </xf>
    <xf numFmtId="164" fontId="13" fillId="35" borderId="13" xfId="0" applyNumberFormat="1" applyFont="1" applyFill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left" vertical="center" wrapText="1"/>
    </xf>
    <xf numFmtId="165" fontId="51" fillId="0" borderId="0" xfId="0" applyNumberFormat="1" applyFont="1" applyAlignment="1">
      <alignment horizontal="center"/>
    </xf>
    <xf numFmtId="4" fontId="50" fillId="0" borderId="0" xfId="0" applyNumberFormat="1" applyFont="1"/>
    <xf numFmtId="0" fontId="27" fillId="0" borderId="0" xfId="0" applyFont="1"/>
    <xf numFmtId="164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1" fontId="50" fillId="0" borderId="0" xfId="0" applyNumberFormat="1" applyFont="1"/>
    <xf numFmtId="164" fontId="50" fillId="0" borderId="0" xfId="0" applyNumberFormat="1" applyFont="1"/>
    <xf numFmtId="0" fontId="52" fillId="0" borderId="3" xfId="0" applyFont="1" applyBorder="1" applyAlignment="1">
      <alignment horizontal="center"/>
    </xf>
    <xf numFmtId="164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Alignment="1">
      <alignment horizontal="center" vertical="center"/>
    </xf>
    <xf numFmtId="1" fontId="52" fillId="0" borderId="3" xfId="0" applyNumberFormat="1" applyFont="1" applyBorder="1" applyAlignment="1">
      <alignment horizontal="center"/>
    </xf>
    <xf numFmtId="0" fontId="54" fillId="0" borderId="0" xfId="0" applyFont="1" applyAlignment="1">
      <alignment horizontal="center" vertical="center"/>
    </xf>
    <xf numFmtId="164" fontId="54" fillId="0" borderId="0" xfId="0" applyNumberFormat="1" applyFont="1" applyAlignment="1">
      <alignment horizontal="center"/>
    </xf>
    <xf numFmtId="1" fontId="44" fillId="0" borderId="8" xfId="0" applyNumberFormat="1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7" fillId="0" borderId="0" xfId="22" applyFont="1" applyFill="1" applyBorder="1" applyAlignment="1" applyProtection="1">
      <alignment horizontal="center" vertical="center"/>
    </xf>
    <xf numFmtId="4" fontId="56" fillId="34" borderId="0" xfId="0" applyNumberFormat="1" applyFont="1" applyFill="1" applyAlignment="1">
      <alignment horizontal="center"/>
    </xf>
    <xf numFmtId="0" fontId="58" fillId="34" borderId="9" xfId="0" applyFont="1" applyFill="1" applyBorder="1" applyAlignment="1">
      <alignment horizontal="center" vertical="center" textRotation="90" wrapText="1"/>
    </xf>
    <xf numFmtId="0" fontId="55" fillId="0" borderId="8" xfId="0" applyFont="1" applyBorder="1" applyAlignment="1">
      <alignment horizontal="center"/>
    </xf>
    <xf numFmtId="0" fontId="59" fillId="0" borderId="0" xfId="22" applyFont="1" applyFill="1" applyBorder="1" applyAlignment="1" applyProtection="1">
      <alignment horizontal="center" vertical="center"/>
    </xf>
    <xf numFmtId="4" fontId="60" fillId="34" borderId="0" xfId="0" applyNumberFormat="1" applyFont="1" applyFill="1" applyAlignment="1">
      <alignment horizontal="center"/>
    </xf>
    <xf numFmtId="4" fontId="10" fillId="34" borderId="0" xfId="0" applyNumberFormat="1" applyFont="1" applyFill="1" applyAlignment="1">
      <alignment horizontal="center"/>
    </xf>
    <xf numFmtId="0" fontId="61" fillId="0" borderId="3" xfId="0" applyFont="1" applyBorder="1"/>
    <xf numFmtId="0" fontId="61" fillId="0" borderId="3" xfId="22" applyFont="1" applyFill="1" applyBorder="1" applyAlignment="1" applyProtection="1"/>
    <xf numFmtId="2" fontId="52" fillId="38" borderId="3" xfId="0" applyNumberFormat="1" applyFont="1" applyFill="1" applyBorder="1" applyAlignment="1" applyProtection="1">
      <alignment horizontal="center"/>
      <protection locked="0"/>
    </xf>
    <xf numFmtId="164" fontId="52" fillId="38" borderId="3" xfId="0" applyNumberFormat="1" applyFont="1" applyFill="1" applyBorder="1" applyAlignment="1" applyProtection="1">
      <alignment horizontal="center"/>
      <protection locked="0"/>
    </xf>
    <xf numFmtId="4" fontId="13" fillId="38" borderId="14" xfId="0" applyNumberFormat="1" applyFont="1" applyFill="1" applyBorder="1" applyAlignment="1">
      <alignment horizontal="center" vertical="center"/>
    </xf>
    <xf numFmtId="4" fontId="13" fillId="38" borderId="3" xfId="0" applyNumberFormat="1" applyFont="1" applyFill="1" applyBorder="1" applyAlignment="1">
      <alignment horizontal="center" vertical="center"/>
    </xf>
    <xf numFmtId="2" fontId="13" fillId="38" borderId="15" xfId="0" applyNumberFormat="1" applyFont="1" applyFill="1" applyBorder="1" applyAlignment="1">
      <alignment horizontal="center" vertical="center"/>
    </xf>
    <xf numFmtId="164" fontId="13" fillId="38" borderId="13" xfId="0" applyNumberFormat="1" applyFont="1" applyFill="1" applyBorder="1" applyAlignment="1">
      <alignment horizontal="center" vertical="center"/>
    </xf>
    <xf numFmtId="168" fontId="52" fillId="0" borderId="0" xfId="0" applyNumberFormat="1" applyFont="1" applyAlignment="1" applyProtection="1">
      <alignment horizontal="center"/>
      <protection locked="0"/>
    </xf>
    <xf numFmtId="0" fontId="44" fillId="0" borderId="8" xfId="0" applyFont="1" applyBorder="1" applyAlignment="1">
      <alignment horizontal="center"/>
    </xf>
    <xf numFmtId="3" fontId="44" fillId="0" borderId="8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50" fillId="0" borderId="0" xfId="0" applyFont="1" applyAlignment="1">
      <alignment vertical="center" wrapText="1"/>
    </xf>
    <xf numFmtId="0" fontId="15" fillId="0" borderId="8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4" fillId="0" borderId="17" xfId="0" applyFont="1" applyBorder="1" applyAlignment="1">
      <alignment horizontal="center"/>
    </xf>
    <xf numFmtId="0" fontId="62" fillId="0" borderId="0" xfId="0" applyFont="1" applyAlignment="1">
      <alignment horizontal="center" vertical="center"/>
    </xf>
    <xf numFmtId="0" fontId="43" fillId="0" borderId="0" xfId="0" applyFont="1" applyAlignment="1">
      <alignment vertical="center" wrapText="1"/>
    </xf>
    <xf numFmtId="1" fontId="7" fillId="0" borderId="8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" fontId="14" fillId="0" borderId="0" xfId="0" applyNumberFormat="1" applyFont="1"/>
    <xf numFmtId="4" fontId="14" fillId="0" borderId="0" xfId="0" applyNumberFormat="1" applyFont="1" applyAlignment="1">
      <alignment horizontal="left"/>
    </xf>
    <xf numFmtId="4" fontId="6" fillId="0" borderId="0" xfId="0" applyNumberFormat="1" applyFont="1"/>
    <xf numFmtId="1" fontId="6" fillId="0" borderId="0" xfId="0" applyNumberFormat="1" applyFont="1" applyAlignment="1">
      <alignment horizontal="left"/>
    </xf>
    <xf numFmtId="0" fontId="23" fillId="0" borderId="0" xfId="0" applyFont="1"/>
    <xf numFmtId="3" fontId="4" fillId="34" borderId="6" xfId="0" applyNumberFormat="1" applyFont="1" applyFill="1" applyBorder="1" applyAlignment="1">
      <alignment horizontal="center"/>
    </xf>
    <xf numFmtId="3" fontId="10" fillId="0" borderId="0" xfId="0" applyNumberFormat="1" applyFont="1"/>
    <xf numFmtId="3" fontId="4" fillId="0" borderId="0" xfId="0" applyNumberFormat="1" applyFont="1"/>
    <xf numFmtId="3" fontId="10" fillId="34" borderId="6" xfId="0" applyNumberFormat="1" applyFont="1" applyFill="1" applyBorder="1" applyAlignment="1">
      <alignment horizontal="center"/>
    </xf>
    <xf numFmtId="3" fontId="23" fillId="34" borderId="0" xfId="0" applyNumberFormat="1" applyFont="1" applyFill="1" applyAlignment="1">
      <alignment horizontal="center"/>
    </xf>
    <xf numFmtId="3" fontId="4" fillId="34" borderId="0" xfId="0" applyNumberFormat="1" applyFont="1" applyFill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" fontId="6" fillId="0" borderId="19" xfId="0" applyNumberFormat="1" applyFont="1" applyBorder="1" applyAlignment="1">
      <alignment horizontal="left"/>
    </xf>
    <xf numFmtId="0" fontId="64" fillId="0" borderId="0" xfId="0" applyFont="1" applyAlignment="1">
      <alignment horizontal="center" wrapText="1"/>
    </xf>
    <xf numFmtId="1" fontId="6" fillId="0" borderId="8" xfId="0" applyNumberFormat="1" applyFont="1" applyBorder="1"/>
    <xf numFmtId="0" fontId="7" fillId="0" borderId="8" xfId="0" applyFont="1" applyBorder="1"/>
    <xf numFmtId="3" fontId="6" fillId="0" borderId="7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15" fillId="0" borderId="17" xfId="0" applyNumberFormat="1" applyFont="1" applyBorder="1" applyAlignment="1">
      <alignment horizontal="center"/>
    </xf>
    <xf numFmtId="0" fontId="58" fillId="0" borderId="9" xfId="0" applyFont="1" applyBorder="1" applyAlignment="1">
      <alignment horizontal="center" vertical="center" textRotation="90" wrapText="1"/>
    </xf>
    <xf numFmtId="1" fontId="7" fillId="0" borderId="8" xfId="0" applyNumberFormat="1" applyFont="1" applyBorder="1" applyAlignment="1">
      <alignment horizontal="left"/>
    </xf>
    <xf numFmtId="3" fontId="65" fillId="0" borderId="8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14" fontId="66" fillId="0" borderId="0" xfId="0" applyNumberFormat="1" applyFont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3" fontId="4" fillId="0" borderId="8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3" fontId="4" fillId="0" borderId="12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/>
    </xf>
    <xf numFmtId="4" fontId="4" fillId="3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3" fontId="4" fillId="0" borderId="10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left"/>
    </xf>
    <xf numFmtId="49" fontId="4" fillId="0" borderId="18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left"/>
    </xf>
    <xf numFmtId="164" fontId="52" fillId="0" borderId="3" xfId="0" applyNumberFormat="1" applyFont="1" applyBorder="1" applyAlignment="1" applyProtection="1">
      <alignment horizontal="center"/>
      <protection locked="0"/>
    </xf>
    <xf numFmtId="0" fontId="67" fillId="0" borderId="0" xfId="0" applyFont="1" applyAlignment="1">
      <alignment horizontal="left" vertical="center" wrapText="1"/>
    </xf>
    <xf numFmtId="0" fontId="69" fillId="39" borderId="9" xfId="22" applyFont="1" applyFill="1" applyBorder="1" applyAlignment="1" applyProtection="1">
      <alignment horizontal="center" vertical="center"/>
    </xf>
    <xf numFmtId="2" fontId="13" fillId="40" borderId="3" xfId="0" applyNumberFormat="1" applyFont="1" applyFill="1" applyBorder="1" applyAlignment="1">
      <alignment horizontal="center"/>
    </xf>
    <xf numFmtId="3" fontId="17" fillId="42" borderId="9" xfId="0" applyNumberFormat="1" applyFont="1" applyFill="1" applyBorder="1" applyAlignment="1">
      <alignment horizontal="center" vertical="center" wrapText="1"/>
    </xf>
    <xf numFmtId="3" fontId="19" fillId="42" borderId="9" xfId="0" applyNumberFormat="1" applyFont="1" applyFill="1" applyBorder="1" applyAlignment="1">
      <alignment horizontal="center" vertical="center" wrapText="1"/>
    </xf>
    <xf numFmtId="4" fontId="22" fillId="42" borderId="9" xfId="0" applyNumberFormat="1" applyFont="1" applyFill="1" applyBorder="1" applyAlignment="1">
      <alignment horizontal="center" vertical="center" wrapText="1"/>
    </xf>
    <xf numFmtId="0" fontId="10" fillId="42" borderId="9" xfId="0" applyFont="1" applyFill="1" applyBorder="1" applyAlignment="1">
      <alignment horizontal="center" vertical="center" textRotation="90"/>
    </xf>
    <xf numFmtId="49" fontId="4" fillId="42" borderId="9" xfId="0" applyNumberFormat="1" applyFont="1" applyFill="1" applyBorder="1" applyAlignment="1">
      <alignment horizontal="center" vertical="center" wrapText="1"/>
    </xf>
    <xf numFmtId="3" fontId="10" fillId="42" borderId="9" xfId="0" applyNumberFormat="1" applyFont="1" applyFill="1" applyBorder="1" applyAlignment="1">
      <alignment horizontal="center" vertical="center" textRotation="90" wrapText="1"/>
    </xf>
    <xf numFmtId="0" fontId="4" fillId="42" borderId="9" xfId="0" applyFont="1" applyFill="1" applyBorder="1" applyAlignment="1">
      <alignment horizontal="center" vertical="center" textRotation="90"/>
    </xf>
    <xf numFmtId="2" fontId="13" fillId="41" borderId="13" xfId="0" applyNumberFormat="1" applyFont="1" applyFill="1" applyBorder="1" applyAlignment="1">
      <alignment horizontal="center" vertical="center"/>
    </xf>
    <xf numFmtId="2" fontId="13" fillId="38" borderId="13" xfId="0" applyNumberFormat="1" applyFont="1" applyFill="1" applyBorder="1" applyAlignment="1">
      <alignment horizontal="center" vertical="center"/>
    </xf>
    <xf numFmtId="3" fontId="10" fillId="42" borderId="9" xfId="0" applyNumberFormat="1" applyFont="1" applyFill="1" applyBorder="1" applyAlignment="1">
      <alignment horizontal="center" vertical="center" wrapText="1"/>
    </xf>
    <xf numFmtId="3" fontId="13" fillId="36" borderId="20" xfId="0" applyNumberFormat="1" applyFont="1" applyFill="1" applyBorder="1" applyAlignment="1">
      <alignment horizontal="center" vertical="center"/>
    </xf>
    <xf numFmtId="1" fontId="7" fillId="0" borderId="19" xfId="0" applyNumberFormat="1" applyFont="1" applyBorder="1" applyAlignment="1">
      <alignment horizontal="left"/>
    </xf>
    <xf numFmtId="0" fontId="71" fillId="0" borderId="8" xfId="0" applyFont="1" applyBorder="1"/>
    <xf numFmtId="1" fontId="72" fillId="0" borderId="8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center"/>
    </xf>
    <xf numFmtId="0" fontId="7" fillId="0" borderId="7" xfId="0" applyFont="1" applyBorder="1"/>
    <xf numFmtId="0" fontId="0" fillId="37" borderId="0" xfId="0" applyFill="1"/>
    <xf numFmtId="0" fontId="50" fillId="37" borderId="0" xfId="0" applyFont="1" applyFill="1"/>
    <xf numFmtId="1" fontId="50" fillId="37" borderId="0" xfId="0" applyNumberFormat="1" applyFont="1" applyFill="1"/>
    <xf numFmtId="164" fontId="50" fillId="37" borderId="0" xfId="0" applyNumberFormat="1" applyFont="1" applyFill="1"/>
    <xf numFmtId="4" fontId="50" fillId="37" borderId="0" xfId="0" applyNumberFormat="1" applyFont="1" applyFill="1"/>
    <xf numFmtId="0" fontId="74" fillId="37" borderId="0" xfId="0" applyFont="1" applyFill="1"/>
    <xf numFmtId="0" fontId="75" fillId="42" borderId="23" xfId="0" applyFont="1" applyFill="1" applyBorder="1"/>
    <xf numFmtId="0" fontId="74" fillId="42" borderId="24" xfId="0" applyFont="1" applyFill="1" applyBorder="1"/>
    <xf numFmtId="0" fontId="74" fillId="42" borderId="25" xfId="0" applyFont="1" applyFill="1" applyBorder="1"/>
    <xf numFmtId="0" fontId="74" fillId="42" borderId="26" xfId="0" applyFont="1" applyFill="1" applyBorder="1"/>
    <xf numFmtId="0" fontId="74" fillId="42" borderId="0" xfId="0" applyFont="1" applyFill="1"/>
    <xf numFmtId="0" fontId="74" fillId="42" borderId="27" xfId="0" applyFont="1" applyFill="1" applyBorder="1"/>
    <xf numFmtId="164" fontId="74" fillId="42" borderId="0" xfId="0" applyNumberFormat="1" applyFont="1" applyFill="1"/>
    <xf numFmtId="4" fontId="74" fillId="42" borderId="0" xfId="0" applyNumberFormat="1" applyFont="1" applyFill="1"/>
    <xf numFmtId="1" fontId="74" fillId="42" borderId="26" xfId="0" applyNumberFormat="1" applyFont="1" applyFill="1" applyBorder="1"/>
    <xf numFmtId="1" fontId="77" fillId="42" borderId="26" xfId="0" applyNumberFormat="1" applyFont="1" applyFill="1" applyBorder="1"/>
    <xf numFmtId="1" fontId="76" fillId="42" borderId="26" xfId="0" applyNumberFormat="1" applyFont="1" applyFill="1" applyBorder="1"/>
    <xf numFmtId="1" fontId="76" fillId="42" borderId="28" xfId="0" applyNumberFormat="1" applyFont="1" applyFill="1" applyBorder="1"/>
    <xf numFmtId="0" fontId="76" fillId="42" borderId="29" xfId="0" applyFont="1" applyFill="1" applyBorder="1"/>
    <xf numFmtId="164" fontId="76" fillId="42" borderId="29" xfId="0" applyNumberFormat="1" applyFont="1" applyFill="1" applyBorder="1"/>
    <xf numFmtId="4" fontId="76" fillId="42" borderId="29" xfId="0" applyNumberFormat="1" applyFont="1" applyFill="1" applyBorder="1"/>
    <xf numFmtId="0" fontId="74" fillId="42" borderId="29" xfId="0" applyFont="1" applyFill="1" applyBorder="1"/>
    <xf numFmtId="0" fontId="74" fillId="42" borderId="30" xfId="0" applyFont="1" applyFill="1" applyBorder="1"/>
    <xf numFmtId="1" fontId="74" fillId="37" borderId="0" xfId="0" applyNumberFormat="1" applyFont="1" applyFill="1"/>
    <xf numFmtId="164" fontId="74" fillId="37" borderId="0" xfId="0" applyNumberFormat="1" applyFont="1" applyFill="1"/>
    <xf numFmtId="4" fontId="74" fillId="37" borderId="0" xfId="0" applyNumberFormat="1" applyFont="1" applyFill="1"/>
    <xf numFmtId="164" fontId="74" fillId="42" borderId="24" xfId="0" applyNumberFormat="1" applyFont="1" applyFill="1" applyBorder="1"/>
    <xf numFmtId="4" fontId="74" fillId="42" borderId="24" xfId="0" applyNumberFormat="1" applyFont="1" applyFill="1" applyBorder="1"/>
    <xf numFmtId="0" fontId="76" fillId="42" borderId="26" xfId="0" applyFont="1" applyFill="1" applyBorder="1"/>
    <xf numFmtId="0" fontId="74" fillId="42" borderId="21" xfId="0" applyFont="1" applyFill="1" applyBorder="1"/>
    <xf numFmtId="164" fontId="74" fillId="42" borderId="21" xfId="0" applyNumberFormat="1" applyFont="1" applyFill="1" applyBorder="1"/>
    <xf numFmtId="4" fontId="74" fillId="42" borderId="21" xfId="0" applyNumberFormat="1" applyFont="1" applyFill="1" applyBorder="1"/>
    <xf numFmtId="0" fontId="73" fillId="0" borderId="0" xfId="0" applyFont="1" applyAlignment="1">
      <alignment horizontal="center" vertical="center"/>
    </xf>
    <xf numFmtId="0" fontId="80" fillId="0" borderId="0" xfId="22" applyFont="1" applyFill="1" applyBorder="1" applyAlignment="1" applyProtection="1"/>
    <xf numFmtId="0" fontId="79" fillId="0" borderId="0" xfId="0" applyFont="1"/>
    <xf numFmtId="0" fontId="81" fillId="42" borderId="22" xfId="0" applyFont="1" applyFill="1" applyBorder="1" applyAlignment="1">
      <alignment horizontal="center" vertical="center"/>
    </xf>
    <xf numFmtId="0" fontId="81" fillId="42" borderId="31" xfId="0" applyFont="1" applyFill="1" applyBorder="1"/>
    <xf numFmtId="0" fontId="26" fillId="42" borderId="32" xfId="0" applyFont="1" applyFill="1" applyBorder="1"/>
    <xf numFmtId="0" fontId="26" fillId="42" borderId="33" xfId="0" applyFont="1" applyFill="1" applyBorder="1"/>
    <xf numFmtId="0" fontId="26" fillId="37" borderId="22" xfId="0" applyFont="1" applyFill="1" applyBorder="1" applyAlignment="1">
      <alignment horizontal="center" vertical="center"/>
    </xf>
    <xf numFmtId="0" fontId="26" fillId="37" borderId="31" xfId="0" applyFont="1" applyFill="1" applyBorder="1"/>
    <xf numFmtId="0" fontId="26" fillId="37" borderId="32" xfId="0" applyFont="1" applyFill="1" applyBorder="1"/>
    <xf numFmtId="0" fontId="26" fillId="37" borderId="33" xfId="0" applyFont="1" applyFill="1" applyBorder="1"/>
    <xf numFmtId="0" fontId="15" fillId="0" borderId="34" xfId="0" applyFont="1" applyBorder="1"/>
    <xf numFmtId="1" fontId="6" fillId="0" borderId="34" xfId="0" applyNumberFormat="1" applyFont="1" applyBorder="1" applyAlignment="1">
      <alignment horizontal="center"/>
    </xf>
    <xf numFmtId="167" fontId="6" fillId="0" borderId="34" xfId="0" applyNumberFormat="1" applyFont="1" applyBorder="1" applyAlignment="1">
      <alignment horizontal="center"/>
    </xf>
    <xf numFmtId="3" fontId="6" fillId="0" borderId="34" xfId="0" applyNumberFormat="1" applyFont="1" applyBorder="1" applyAlignment="1">
      <alignment horizontal="center"/>
    </xf>
    <xf numFmtId="3" fontId="11" fillId="0" borderId="34" xfId="0" applyNumberFormat="1" applyFont="1" applyBorder="1" applyAlignment="1">
      <alignment horizontal="center"/>
    </xf>
    <xf numFmtId="3" fontId="12" fillId="0" borderId="34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center"/>
    </xf>
    <xf numFmtId="0" fontId="6" fillId="0" borderId="34" xfId="0" applyFont="1" applyBorder="1"/>
    <xf numFmtId="3" fontId="65" fillId="0" borderId="34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0" fontId="82" fillId="43" borderId="22" xfId="22" applyFont="1" applyFill="1" applyBorder="1" applyAlignment="1" applyProtection="1">
      <alignment horizontal="center" vertical="center"/>
    </xf>
    <xf numFmtId="0" fontId="82" fillId="40" borderId="22" xfId="22" applyFont="1" applyFill="1" applyBorder="1" applyAlignment="1" applyProtection="1">
      <alignment horizontal="center" vertical="center"/>
    </xf>
    <xf numFmtId="0" fontId="82" fillId="44" borderId="22" xfId="22" applyFont="1" applyFill="1" applyBorder="1" applyAlignment="1" applyProtection="1">
      <alignment horizontal="center" vertical="center"/>
    </xf>
    <xf numFmtId="49" fontId="7" fillId="0" borderId="34" xfId="0" applyNumberFormat="1" applyFont="1" applyBorder="1" applyAlignment="1">
      <alignment horizontal="center"/>
    </xf>
    <xf numFmtId="3" fontId="12" fillId="0" borderId="35" xfId="0" applyNumberFormat="1" applyFont="1" applyBorder="1" applyAlignment="1">
      <alignment horizontal="center"/>
    </xf>
    <xf numFmtId="0" fontId="83" fillId="0" borderId="0" xfId="22" applyFont="1" applyFill="1" applyAlignment="1" applyProtection="1">
      <alignment horizontal="center" vertical="center"/>
    </xf>
    <xf numFmtId="0" fontId="84" fillId="0" borderId="0" xfId="0" applyFont="1" applyAlignment="1">
      <alignment horizontal="center" vertical="center"/>
    </xf>
    <xf numFmtId="9" fontId="66" fillId="0" borderId="0" xfId="107" applyFont="1" applyFill="1" applyBorder="1" applyAlignment="1" applyProtection="1">
      <alignment horizontal="center"/>
      <protection locked="0"/>
    </xf>
    <xf numFmtId="0" fontId="85" fillId="0" borderId="0" xfId="0" applyFont="1" applyAlignment="1">
      <alignment horizontal="center" vertical="center"/>
    </xf>
    <xf numFmtId="1" fontId="6" fillId="0" borderId="36" xfId="0" applyNumberFormat="1" applyFont="1" applyBorder="1" applyAlignment="1">
      <alignment horizontal="center"/>
    </xf>
    <xf numFmtId="0" fontId="44" fillId="0" borderId="36" xfId="0" applyFont="1" applyBorder="1" applyAlignment="1">
      <alignment horizontal="center"/>
    </xf>
    <xf numFmtId="9" fontId="7" fillId="0" borderId="0" xfId="107" applyFont="1" applyAlignment="1" applyProtection="1">
      <alignment horizontal="center" vertical="center"/>
    </xf>
    <xf numFmtId="9" fontId="6" fillId="0" borderId="0" xfId="107" applyFont="1" applyProtection="1"/>
    <xf numFmtId="0" fontId="54" fillId="37" borderId="0" xfId="0" applyFont="1" applyFill="1" applyAlignment="1">
      <alignment horizontal="center" vertical="center"/>
    </xf>
    <xf numFmtId="0" fontId="87" fillId="37" borderId="0" xfId="0" applyFont="1" applyFill="1" applyAlignment="1">
      <alignment horizontal="left" vertical="center"/>
    </xf>
    <xf numFmtId="0" fontId="87" fillId="37" borderId="0" xfId="0" applyFont="1" applyFill="1" applyAlignment="1">
      <alignment horizontal="center" vertical="center"/>
    </xf>
    <xf numFmtId="0" fontId="86" fillId="37" borderId="0" xfId="0" applyFont="1" applyFill="1" applyAlignment="1">
      <alignment horizontal="left" vertical="center"/>
    </xf>
    <xf numFmtId="0" fontId="15" fillId="0" borderId="0" xfId="0" applyFont="1"/>
    <xf numFmtId="49" fontId="7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7" fillId="0" borderId="34" xfId="0" applyFont="1" applyBorder="1"/>
    <xf numFmtId="0" fontId="71" fillId="0" borderId="34" xfId="0" applyFont="1" applyBorder="1"/>
    <xf numFmtId="1" fontId="7" fillId="0" borderId="8" xfId="0" applyNumberFormat="1" applyFont="1" applyBorder="1"/>
    <xf numFmtId="9" fontId="7" fillId="0" borderId="0" xfId="107" applyFont="1" applyBorder="1" applyAlignment="1" applyProtection="1">
      <alignment horizontal="center" vertical="center"/>
    </xf>
    <xf numFmtId="3" fontId="14" fillId="34" borderId="39" xfId="0" applyNumberFormat="1" applyFont="1" applyFill="1" applyBorder="1" applyAlignment="1">
      <alignment horizontal="center" vertical="center"/>
    </xf>
    <xf numFmtId="0" fontId="53" fillId="0" borderId="38" xfId="22" applyFont="1" applyFill="1" applyBorder="1" applyAlignment="1" applyProtection="1">
      <alignment horizontal="center"/>
    </xf>
    <xf numFmtId="0" fontId="82" fillId="42" borderId="22" xfId="22" applyFont="1" applyFill="1" applyBorder="1" applyAlignment="1" applyProtection="1">
      <alignment horizontal="center" vertical="center"/>
    </xf>
    <xf numFmtId="0" fontId="90" fillId="0" borderId="34" xfId="0" applyFont="1" applyBorder="1"/>
    <xf numFmtId="0" fontId="10" fillId="0" borderId="34" xfId="0" applyFont="1" applyBorder="1" applyAlignment="1">
      <alignment horizontal="center"/>
    </xf>
    <xf numFmtId="169" fontId="7" fillId="0" borderId="0" xfId="252" applyNumberFormat="1" applyFont="1" applyBorder="1" applyAlignment="1" applyProtection="1">
      <alignment horizontal="center" vertical="center"/>
    </xf>
    <xf numFmtId="169" fontId="0" fillId="0" borderId="0" xfId="0" applyNumberFormat="1"/>
    <xf numFmtId="0" fontId="63" fillId="0" borderId="0" xfId="0" applyFont="1" applyAlignment="1">
      <alignment horizontal="center"/>
    </xf>
    <xf numFmtId="0" fontId="76" fillId="37" borderId="0" xfId="0" applyFont="1" applyFill="1" applyAlignment="1">
      <alignment vertical="center"/>
    </xf>
    <xf numFmtId="0" fontId="76" fillId="37" borderId="0" xfId="0" applyFont="1" applyFill="1" applyAlignment="1">
      <alignment horizontal="center" vertical="center"/>
    </xf>
  </cellXfs>
  <cellStyles count="253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Čárka" xfId="252" builtinId="3"/>
    <cellStyle name="Emphasis 1" xfId="19" xr:uid="{00000000-0005-0000-0000-000012000000}"/>
    <cellStyle name="Emphasis 2" xfId="20" xr:uid="{00000000-0005-0000-0000-000013000000}"/>
    <cellStyle name="Emphasis 3" xfId="21" xr:uid="{00000000-0005-0000-0000-000014000000}"/>
    <cellStyle name="Hypertextový odkaz" xfId="22" builtinId="8"/>
    <cellStyle name="Hypertextový odkaz 2" xfId="23" xr:uid="{00000000-0005-0000-0000-000016000000}"/>
    <cellStyle name="Hypertextový odkaz 3" xfId="24" xr:uid="{00000000-0005-0000-0000-000017000000}"/>
    <cellStyle name="Normální" xfId="0" builtinId="0"/>
    <cellStyle name="normální 10" xfId="25" xr:uid="{00000000-0005-0000-0000-000019000000}"/>
    <cellStyle name="normální 10 2" xfId="108" xr:uid="{00000000-0005-0000-0000-00001A000000}"/>
    <cellStyle name="normální 10 2 2" xfId="215" xr:uid="{00000000-0005-0000-0000-00001B000000}"/>
    <cellStyle name="normální 10 3" xfId="146" xr:uid="{00000000-0005-0000-0000-00001C000000}"/>
    <cellStyle name="normální 11" xfId="26" xr:uid="{00000000-0005-0000-0000-00001D000000}"/>
    <cellStyle name="normální 11 2" xfId="109" xr:uid="{00000000-0005-0000-0000-00001E000000}"/>
    <cellStyle name="normální 11 2 2" xfId="216" xr:uid="{00000000-0005-0000-0000-00001F000000}"/>
    <cellStyle name="normální 11 3" xfId="147" xr:uid="{00000000-0005-0000-0000-000020000000}"/>
    <cellStyle name="normální 12" xfId="27" xr:uid="{00000000-0005-0000-0000-000021000000}"/>
    <cellStyle name="normální 12 2" xfId="110" xr:uid="{00000000-0005-0000-0000-000022000000}"/>
    <cellStyle name="normální 12 2 2" xfId="217" xr:uid="{00000000-0005-0000-0000-000023000000}"/>
    <cellStyle name="normální 12 3" xfId="148" xr:uid="{00000000-0005-0000-0000-000024000000}"/>
    <cellStyle name="normální 13 2" xfId="28" xr:uid="{00000000-0005-0000-0000-000025000000}"/>
    <cellStyle name="normální 13 2 2" xfId="111" xr:uid="{00000000-0005-0000-0000-000026000000}"/>
    <cellStyle name="normální 13 2 2 2" xfId="218" xr:uid="{00000000-0005-0000-0000-000027000000}"/>
    <cellStyle name="normální 13 2 3" xfId="149" xr:uid="{00000000-0005-0000-0000-000028000000}"/>
    <cellStyle name="normální 14" xfId="29" xr:uid="{00000000-0005-0000-0000-000029000000}"/>
    <cellStyle name="normální 14 2" xfId="112" xr:uid="{00000000-0005-0000-0000-00002A000000}"/>
    <cellStyle name="normální 14 2 2" xfId="219" xr:uid="{00000000-0005-0000-0000-00002B000000}"/>
    <cellStyle name="normální 14 3" xfId="150" xr:uid="{00000000-0005-0000-0000-00002C000000}"/>
    <cellStyle name="normální 15" xfId="105" xr:uid="{00000000-0005-0000-0000-00002D000000}"/>
    <cellStyle name="normální 16" xfId="30" xr:uid="{00000000-0005-0000-0000-00002E000000}"/>
    <cellStyle name="normální 16 2" xfId="113" xr:uid="{00000000-0005-0000-0000-00002F000000}"/>
    <cellStyle name="normální 16 2 2" xfId="220" xr:uid="{00000000-0005-0000-0000-000030000000}"/>
    <cellStyle name="normální 16 3" xfId="151" xr:uid="{00000000-0005-0000-0000-000031000000}"/>
    <cellStyle name="normální 17" xfId="31" xr:uid="{00000000-0005-0000-0000-000032000000}"/>
    <cellStyle name="normální 17 2" xfId="114" xr:uid="{00000000-0005-0000-0000-000033000000}"/>
    <cellStyle name="normální 17 2 2" xfId="221" xr:uid="{00000000-0005-0000-0000-000034000000}"/>
    <cellStyle name="normální 17 3" xfId="152" xr:uid="{00000000-0005-0000-0000-000035000000}"/>
    <cellStyle name="normální 18" xfId="32" xr:uid="{00000000-0005-0000-0000-000036000000}"/>
    <cellStyle name="normální 18 2" xfId="115" xr:uid="{00000000-0005-0000-0000-000037000000}"/>
    <cellStyle name="normální 18 2 2" xfId="222" xr:uid="{00000000-0005-0000-0000-000038000000}"/>
    <cellStyle name="normální 18 3" xfId="153" xr:uid="{00000000-0005-0000-0000-000039000000}"/>
    <cellStyle name="normální 19" xfId="33" xr:uid="{00000000-0005-0000-0000-00003A000000}"/>
    <cellStyle name="normální 19 2" xfId="116" xr:uid="{00000000-0005-0000-0000-00003B000000}"/>
    <cellStyle name="normální 19 2 2" xfId="223" xr:uid="{00000000-0005-0000-0000-00003C000000}"/>
    <cellStyle name="normální 19 3" xfId="154" xr:uid="{00000000-0005-0000-0000-00003D000000}"/>
    <cellStyle name="normální 2" xfId="34" xr:uid="{00000000-0005-0000-0000-00003E000000}"/>
    <cellStyle name="normální 2 2" xfId="35" xr:uid="{00000000-0005-0000-0000-00003F000000}"/>
    <cellStyle name="normální 2 2 2" xfId="117" xr:uid="{00000000-0005-0000-0000-000040000000}"/>
    <cellStyle name="normální 2 2 2 2" xfId="224" xr:uid="{00000000-0005-0000-0000-000041000000}"/>
    <cellStyle name="normální 2 2 3" xfId="155" xr:uid="{00000000-0005-0000-0000-000042000000}"/>
    <cellStyle name="normální 20" xfId="36" xr:uid="{00000000-0005-0000-0000-000043000000}"/>
    <cellStyle name="normální 20 2" xfId="118" xr:uid="{00000000-0005-0000-0000-000044000000}"/>
    <cellStyle name="normální 20 2 2" xfId="225" xr:uid="{00000000-0005-0000-0000-000045000000}"/>
    <cellStyle name="normální 20 3" xfId="156" xr:uid="{00000000-0005-0000-0000-000046000000}"/>
    <cellStyle name="normální 21" xfId="37" xr:uid="{00000000-0005-0000-0000-000047000000}"/>
    <cellStyle name="normální 21 2" xfId="119" xr:uid="{00000000-0005-0000-0000-000048000000}"/>
    <cellStyle name="normální 21 2 2" xfId="226" xr:uid="{00000000-0005-0000-0000-000049000000}"/>
    <cellStyle name="normální 21 3" xfId="157" xr:uid="{00000000-0005-0000-0000-00004A000000}"/>
    <cellStyle name="normální 23" xfId="38" xr:uid="{00000000-0005-0000-0000-00004B000000}"/>
    <cellStyle name="normální 23 2" xfId="120" xr:uid="{00000000-0005-0000-0000-00004C000000}"/>
    <cellStyle name="normální 23 2 2" xfId="227" xr:uid="{00000000-0005-0000-0000-00004D000000}"/>
    <cellStyle name="normální 23 3" xfId="158" xr:uid="{00000000-0005-0000-0000-00004E000000}"/>
    <cellStyle name="normální 24" xfId="39" xr:uid="{00000000-0005-0000-0000-00004F000000}"/>
    <cellStyle name="normální 24 2" xfId="121" xr:uid="{00000000-0005-0000-0000-000050000000}"/>
    <cellStyle name="normální 24 2 2" xfId="228" xr:uid="{00000000-0005-0000-0000-000051000000}"/>
    <cellStyle name="normální 24 3" xfId="159" xr:uid="{00000000-0005-0000-0000-000052000000}"/>
    <cellStyle name="normální 25" xfId="40" xr:uid="{00000000-0005-0000-0000-000053000000}"/>
    <cellStyle name="normální 25 2" xfId="122" xr:uid="{00000000-0005-0000-0000-000054000000}"/>
    <cellStyle name="normální 25 2 2" xfId="229" xr:uid="{00000000-0005-0000-0000-000055000000}"/>
    <cellStyle name="normální 25 3" xfId="160" xr:uid="{00000000-0005-0000-0000-000056000000}"/>
    <cellStyle name="normální 26" xfId="41" xr:uid="{00000000-0005-0000-0000-000057000000}"/>
    <cellStyle name="normální 26 2" xfId="123" xr:uid="{00000000-0005-0000-0000-000058000000}"/>
    <cellStyle name="normální 26 2 2" xfId="230" xr:uid="{00000000-0005-0000-0000-000059000000}"/>
    <cellStyle name="normální 26 3" xfId="161" xr:uid="{00000000-0005-0000-0000-00005A000000}"/>
    <cellStyle name="normální 27" xfId="42" xr:uid="{00000000-0005-0000-0000-00005B000000}"/>
    <cellStyle name="normální 27 2" xfId="124" xr:uid="{00000000-0005-0000-0000-00005C000000}"/>
    <cellStyle name="normální 27 2 2" xfId="231" xr:uid="{00000000-0005-0000-0000-00005D000000}"/>
    <cellStyle name="normální 27 3" xfId="162" xr:uid="{00000000-0005-0000-0000-00005E000000}"/>
    <cellStyle name="normální 28" xfId="43" xr:uid="{00000000-0005-0000-0000-00005F000000}"/>
    <cellStyle name="normální 28 2" xfId="125" xr:uid="{00000000-0005-0000-0000-000060000000}"/>
    <cellStyle name="normální 28 2 2" xfId="232" xr:uid="{00000000-0005-0000-0000-000061000000}"/>
    <cellStyle name="normální 28 3" xfId="163" xr:uid="{00000000-0005-0000-0000-000062000000}"/>
    <cellStyle name="normální 29" xfId="44" xr:uid="{00000000-0005-0000-0000-000063000000}"/>
    <cellStyle name="normální 29 2" xfId="126" xr:uid="{00000000-0005-0000-0000-000064000000}"/>
    <cellStyle name="normální 29 2 2" xfId="233" xr:uid="{00000000-0005-0000-0000-000065000000}"/>
    <cellStyle name="normální 29 3" xfId="164" xr:uid="{00000000-0005-0000-0000-000066000000}"/>
    <cellStyle name="normální 3" xfId="106" xr:uid="{00000000-0005-0000-0000-000067000000}"/>
    <cellStyle name="normální 3 2" xfId="45" xr:uid="{00000000-0005-0000-0000-000068000000}"/>
    <cellStyle name="normální 3 2 2" xfId="127" xr:uid="{00000000-0005-0000-0000-000069000000}"/>
    <cellStyle name="normální 3 2 2 2" xfId="234" xr:uid="{00000000-0005-0000-0000-00006A000000}"/>
    <cellStyle name="normální 3 2 3" xfId="165" xr:uid="{00000000-0005-0000-0000-00006B000000}"/>
    <cellStyle name="normální 3 3" xfId="46" xr:uid="{00000000-0005-0000-0000-00006C000000}"/>
    <cellStyle name="normální 3 3 2" xfId="128" xr:uid="{00000000-0005-0000-0000-00006D000000}"/>
    <cellStyle name="normální 3 3 2 2" xfId="235" xr:uid="{00000000-0005-0000-0000-00006E000000}"/>
    <cellStyle name="normální 3 3 3" xfId="166" xr:uid="{00000000-0005-0000-0000-00006F000000}"/>
    <cellStyle name="normální 30" xfId="47" xr:uid="{00000000-0005-0000-0000-000070000000}"/>
    <cellStyle name="normální 30 2" xfId="129" xr:uid="{00000000-0005-0000-0000-000071000000}"/>
    <cellStyle name="normální 30 2 2" xfId="236" xr:uid="{00000000-0005-0000-0000-000072000000}"/>
    <cellStyle name="normální 30 3" xfId="167" xr:uid="{00000000-0005-0000-0000-000073000000}"/>
    <cellStyle name="normální 31" xfId="48" xr:uid="{00000000-0005-0000-0000-000074000000}"/>
    <cellStyle name="normální 31 2" xfId="130" xr:uid="{00000000-0005-0000-0000-000075000000}"/>
    <cellStyle name="normální 31 2 2" xfId="237" xr:uid="{00000000-0005-0000-0000-000076000000}"/>
    <cellStyle name="normální 31 3" xfId="168" xr:uid="{00000000-0005-0000-0000-000077000000}"/>
    <cellStyle name="normální 32" xfId="49" xr:uid="{00000000-0005-0000-0000-000078000000}"/>
    <cellStyle name="normální 32 2" xfId="131" xr:uid="{00000000-0005-0000-0000-000079000000}"/>
    <cellStyle name="normální 32 2 2" xfId="238" xr:uid="{00000000-0005-0000-0000-00007A000000}"/>
    <cellStyle name="normální 32 3" xfId="169" xr:uid="{00000000-0005-0000-0000-00007B000000}"/>
    <cellStyle name="normální 33" xfId="50" xr:uid="{00000000-0005-0000-0000-00007C000000}"/>
    <cellStyle name="normální 33 2" xfId="132" xr:uid="{00000000-0005-0000-0000-00007D000000}"/>
    <cellStyle name="normální 33 2 2" xfId="239" xr:uid="{00000000-0005-0000-0000-00007E000000}"/>
    <cellStyle name="normální 33 3" xfId="170" xr:uid="{00000000-0005-0000-0000-00007F000000}"/>
    <cellStyle name="normální 34" xfId="51" xr:uid="{00000000-0005-0000-0000-000080000000}"/>
    <cellStyle name="normální 34 2" xfId="133" xr:uid="{00000000-0005-0000-0000-000081000000}"/>
    <cellStyle name="normální 34 2 2" xfId="240" xr:uid="{00000000-0005-0000-0000-000082000000}"/>
    <cellStyle name="normální 34 3" xfId="171" xr:uid="{00000000-0005-0000-0000-000083000000}"/>
    <cellStyle name="normální 35" xfId="52" xr:uid="{00000000-0005-0000-0000-000084000000}"/>
    <cellStyle name="normální 35 2" xfId="134" xr:uid="{00000000-0005-0000-0000-000085000000}"/>
    <cellStyle name="normální 35 2 2" xfId="241" xr:uid="{00000000-0005-0000-0000-000086000000}"/>
    <cellStyle name="normální 35 3" xfId="172" xr:uid="{00000000-0005-0000-0000-000087000000}"/>
    <cellStyle name="normální 36" xfId="53" xr:uid="{00000000-0005-0000-0000-000088000000}"/>
    <cellStyle name="normální 36 2" xfId="135" xr:uid="{00000000-0005-0000-0000-000089000000}"/>
    <cellStyle name="normální 36 2 2" xfId="242" xr:uid="{00000000-0005-0000-0000-00008A000000}"/>
    <cellStyle name="normální 36 3" xfId="173" xr:uid="{00000000-0005-0000-0000-00008B000000}"/>
    <cellStyle name="normální 37" xfId="54" xr:uid="{00000000-0005-0000-0000-00008C000000}"/>
    <cellStyle name="normální 37 2" xfId="136" xr:uid="{00000000-0005-0000-0000-00008D000000}"/>
    <cellStyle name="normální 37 2 2" xfId="243" xr:uid="{00000000-0005-0000-0000-00008E000000}"/>
    <cellStyle name="normální 37 3" xfId="174" xr:uid="{00000000-0005-0000-0000-00008F000000}"/>
    <cellStyle name="normální 38" xfId="55" xr:uid="{00000000-0005-0000-0000-000090000000}"/>
    <cellStyle name="normální 38 2" xfId="137" xr:uid="{00000000-0005-0000-0000-000091000000}"/>
    <cellStyle name="normální 38 2 2" xfId="244" xr:uid="{00000000-0005-0000-0000-000092000000}"/>
    <cellStyle name="normální 38 3" xfId="175" xr:uid="{00000000-0005-0000-0000-000093000000}"/>
    <cellStyle name="normální 39" xfId="56" xr:uid="{00000000-0005-0000-0000-000094000000}"/>
    <cellStyle name="normální 39 2" xfId="138" xr:uid="{00000000-0005-0000-0000-000095000000}"/>
    <cellStyle name="normální 39 2 2" xfId="245" xr:uid="{00000000-0005-0000-0000-000096000000}"/>
    <cellStyle name="normální 39 3" xfId="176" xr:uid="{00000000-0005-0000-0000-000097000000}"/>
    <cellStyle name="normální 4" xfId="57" xr:uid="{00000000-0005-0000-0000-000098000000}"/>
    <cellStyle name="normální 4 2" xfId="139" xr:uid="{00000000-0005-0000-0000-000099000000}"/>
    <cellStyle name="normální 4 2 2" xfId="246" xr:uid="{00000000-0005-0000-0000-00009A000000}"/>
    <cellStyle name="normální 4 3" xfId="177" xr:uid="{00000000-0005-0000-0000-00009B000000}"/>
    <cellStyle name="normální 5" xfId="58" xr:uid="{00000000-0005-0000-0000-00009C000000}"/>
    <cellStyle name="normální 5 2" xfId="140" xr:uid="{00000000-0005-0000-0000-00009D000000}"/>
    <cellStyle name="normální 5 2 2" xfId="247" xr:uid="{00000000-0005-0000-0000-00009E000000}"/>
    <cellStyle name="normální 5 3" xfId="178" xr:uid="{00000000-0005-0000-0000-00009F000000}"/>
    <cellStyle name="normální 6" xfId="59" xr:uid="{00000000-0005-0000-0000-0000A0000000}"/>
    <cellStyle name="normální 6 2" xfId="141" xr:uid="{00000000-0005-0000-0000-0000A1000000}"/>
    <cellStyle name="normální 6 2 2" xfId="248" xr:uid="{00000000-0005-0000-0000-0000A2000000}"/>
    <cellStyle name="normální 6 3" xfId="179" xr:uid="{00000000-0005-0000-0000-0000A3000000}"/>
    <cellStyle name="normální 7" xfId="60" xr:uid="{00000000-0005-0000-0000-0000A4000000}"/>
    <cellStyle name="normální 7 2" xfId="142" xr:uid="{00000000-0005-0000-0000-0000A5000000}"/>
    <cellStyle name="normální 7 2 2" xfId="249" xr:uid="{00000000-0005-0000-0000-0000A6000000}"/>
    <cellStyle name="normální 7 3" xfId="180" xr:uid="{00000000-0005-0000-0000-0000A7000000}"/>
    <cellStyle name="normální 8" xfId="61" xr:uid="{00000000-0005-0000-0000-0000A8000000}"/>
    <cellStyle name="normální 8 2" xfId="143" xr:uid="{00000000-0005-0000-0000-0000A9000000}"/>
    <cellStyle name="normální 8 2 2" xfId="250" xr:uid="{00000000-0005-0000-0000-0000AA000000}"/>
    <cellStyle name="normální 8 3" xfId="181" xr:uid="{00000000-0005-0000-0000-0000AB000000}"/>
    <cellStyle name="normální 9" xfId="62" xr:uid="{00000000-0005-0000-0000-0000AC000000}"/>
    <cellStyle name="normální 9 2" xfId="144" xr:uid="{00000000-0005-0000-0000-0000AD000000}"/>
    <cellStyle name="normální 9 2 2" xfId="251" xr:uid="{00000000-0005-0000-0000-0000AE000000}"/>
    <cellStyle name="normální 9 3" xfId="182" xr:uid="{00000000-0005-0000-0000-0000AF000000}"/>
    <cellStyle name="normální_List1" xfId="63" xr:uid="{00000000-0005-0000-0000-0000B0000000}"/>
    <cellStyle name="procent 2" xfId="64" xr:uid="{00000000-0005-0000-0000-0000B1000000}"/>
    <cellStyle name="procent 2 2" xfId="145" xr:uid="{00000000-0005-0000-0000-0000B2000000}"/>
    <cellStyle name="Procenta" xfId="107" builtinId="5"/>
    <cellStyle name="SAPBEXaggData" xfId="65" xr:uid="{00000000-0005-0000-0000-0000B4000000}"/>
    <cellStyle name="SAPBEXaggData 2" xfId="183" xr:uid="{00000000-0005-0000-0000-0000B5000000}"/>
    <cellStyle name="SAPBEXaggDataEmph" xfId="66" xr:uid="{00000000-0005-0000-0000-0000B6000000}"/>
    <cellStyle name="SAPBEXaggDataEmph 2" xfId="184" xr:uid="{00000000-0005-0000-0000-0000B7000000}"/>
    <cellStyle name="SAPBEXaggItem" xfId="67" xr:uid="{00000000-0005-0000-0000-0000B8000000}"/>
    <cellStyle name="SAPBEXaggItem 2" xfId="185" xr:uid="{00000000-0005-0000-0000-0000B9000000}"/>
    <cellStyle name="SAPBEXaggItemX" xfId="68" xr:uid="{00000000-0005-0000-0000-0000BA000000}"/>
    <cellStyle name="SAPBEXaggItemX 2" xfId="186" xr:uid="{00000000-0005-0000-0000-0000BB000000}"/>
    <cellStyle name="SAPBEXexcBad7" xfId="69" xr:uid="{00000000-0005-0000-0000-0000BC000000}"/>
    <cellStyle name="SAPBEXexcBad7 2" xfId="187" xr:uid="{00000000-0005-0000-0000-0000BD000000}"/>
    <cellStyle name="SAPBEXexcBad8" xfId="70" xr:uid="{00000000-0005-0000-0000-0000BE000000}"/>
    <cellStyle name="SAPBEXexcBad8 2" xfId="188" xr:uid="{00000000-0005-0000-0000-0000BF000000}"/>
    <cellStyle name="SAPBEXexcBad9" xfId="71" xr:uid="{00000000-0005-0000-0000-0000C0000000}"/>
    <cellStyle name="SAPBEXexcBad9 2" xfId="189" xr:uid="{00000000-0005-0000-0000-0000C1000000}"/>
    <cellStyle name="SAPBEXexcCritical4" xfId="72" xr:uid="{00000000-0005-0000-0000-0000C2000000}"/>
    <cellStyle name="SAPBEXexcCritical4 2" xfId="190" xr:uid="{00000000-0005-0000-0000-0000C3000000}"/>
    <cellStyle name="SAPBEXexcCritical5" xfId="73" xr:uid="{00000000-0005-0000-0000-0000C4000000}"/>
    <cellStyle name="SAPBEXexcCritical5 2" xfId="191" xr:uid="{00000000-0005-0000-0000-0000C5000000}"/>
    <cellStyle name="SAPBEXexcCritical6" xfId="74" xr:uid="{00000000-0005-0000-0000-0000C6000000}"/>
    <cellStyle name="SAPBEXexcCritical6 2" xfId="192" xr:uid="{00000000-0005-0000-0000-0000C7000000}"/>
    <cellStyle name="SAPBEXexcGood1" xfId="75" xr:uid="{00000000-0005-0000-0000-0000C8000000}"/>
    <cellStyle name="SAPBEXexcGood1 2" xfId="193" xr:uid="{00000000-0005-0000-0000-0000C9000000}"/>
    <cellStyle name="SAPBEXexcGood2" xfId="76" xr:uid="{00000000-0005-0000-0000-0000CA000000}"/>
    <cellStyle name="SAPBEXexcGood2 2" xfId="194" xr:uid="{00000000-0005-0000-0000-0000CB000000}"/>
    <cellStyle name="SAPBEXexcGood3" xfId="77" xr:uid="{00000000-0005-0000-0000-0000CC000000}"/>
    <cellStyle name="SAPBEXexcGood3 2" xfId="195" xr:uid="{00000000-0005-0000-0000-0000CD000000}"/>
    <cellStyle name="SAPBEXfilterDrill" xfId="78" xr:uid="{00000000-0005-0000-0000-0000CE000000}"/>
    <cellStyle name="SAPBEXfilterItem" xfId="79" xr:uid="{00000000-0005-0000-0000-0000CF000000}"/>
    <cellStyle name="SAPBEXfilterText" xfId="80" xr:uid="{00000000-0005-0000-0000-0000D0000000}"/>
    <cellStyle name="SAPBEXformats" xfId="81" xr:uid="{00000000-0005-0000-0000-0000D1000000}"/>
    <cellStyle name="SAPBEXformats 2" xfId="196" xr:uid="{00000000-0005-0000-0000-0000D2000000}"/>
    <cellStyle name="SAPBEXheaderItem" xfId="82" xr:uid="{00000000-0005-0000-0000-0000D3000000}"/>
    <cellStyle name="SAPBEXheaderText" xfId="83" xr:uid="{00000000-0005-0000-0000-0000D4000000}"/>
    <cellStyle name="SAPBEXHLevel0" xfId="84" xr:uid="{00000000-0005-0000-0000-0000D5000000}"/>
    <cellStyle name="SAPBEXHLevel0 2" xfId="197" xr:uid="{00000000-0005-0000-0000-0000D6000000}"/>
    <cellStyle name="SAPBEXHLevel0X" xfId="85" xr:uid="{00000000-0005-0000-0000-0000D7000000}"/>
    <cellStyle name="SAPBEXHLevel0X 2" xfId="198" xr:uid="{00000000-0005-0000-0000-0000D8000000}"/>
    <cellStyle name="SAPBEXHLevel1" xfId="86" xr:uid="{00000000-0005-0000-0000-0000D9000000}"/>
    <cellStyle name="SAPBEXHLevel1 2" xfId="199" xr:uid="{00000000-0005-0000-0000-0000DA000000}"/>
    <cellStyle name="SAPBEXHLevel1X" xfId="87" xr:uid="{00000000-0005-0000-0000-0000DB000000}"/>
    <cellStyle name="SAPBEXHLevel1X 2" xfId="200" xr:uid="{00000000-0005-0000-0000-0000DC000000}"/>
    <cellStyle name="SAPBEXHLevel2" xfId="88" xr:uid="{00000000-0005-0000-0000-0000DD000000}"/>
    <cellStyle name="SAPBEXHLevel2 2" xfId="201" xr:uid="{00000000-0005-0000-0000-0000DE000000}"/>
    <cellStyle name="SAPBEXHLevel2X" xfId="89" xr:uid="{00000000-0005-0000-0000-0000DF000000}"/>
    <cellStyle name="SAPBEXHLevel2X 2" xfId="202" xr:uid="{00000000-0005-0000-0000-0000E0000000}"/>
    <cellStyle name="SAPBEXHLevel3" xfId="90" xr:uid="{00000000-0005-0000-0000-0000E1000000}"/>
    <cellStyle name="SAPBEXHLevel3 2" xfId="203" xr:uid="{00000000-0005-0000-0000-0000E2000000}"/>
    <cellStyle name="SAPBEXHLevel3X" xfId="91" xr:uid="{00000000-0005-0000-0000-0000E3000000}"/>
    <cellStyle name="SAPBEXHLevel3X 2" xfId="204" xr:uid="{00000000-0005-0000-0000-0000E4000000}"/>
    <cellStyle name="SAPBEXchaText" xfId="92" xr:uid="{00000000-0005-0000-0000-0000E5000000}"/>
    <cellStyle name="SAPBEXinputData" xfId="93" xr:uid="{00000000-0005-0000-0000-0000E6000000}"/>
    <cellStyle name="SAPBEXinputData 2" xfId="205" xr:uid="{00000000-0005-0000-0000-0000E7000000}"/>
    <cellStyle name="SAPBEXresData" xfId="94" xr:uid="{00000000-0005-0000-0000-0000E8000000}"/>
    <cellStyle name="SAPBEXresData 2" xfId="206" xr:uid="{00000000-0005-0000-0000-0000E9000000}"/>
    <cellStyle name="SAPBEXresDataEmph" xfId="95" xr:uid="{00000000-0005-0000-0000-0000EA000000}"/>
    <cellStyle name="SAPBEXresDataEmph 2" xfId="207" xr:uid="{00000000-0005-0000-0000-0000EB000000}"/>
    <cellStyle name="SAPBEXresItem" xfId="96" xr:uid="{00000000-0005-0000-0000-0000EC000000}"/>
    <cellStyle name="SAPBEXresItem 2" xfId="208" xr:uid="{00000000-0005-0000-0000-0000ED000000}"/>
    <cellStyle name="SAPBEXresItemX" xfId="97" xr:uid="{00000000-0005-0000-0000-0000EE000000}"/>
    <cellStyle name="SAPBEXresItemX 2" xfId="209" xr:uid="{00000000-0005-0000-0000-0000EF000000}"/>
    <cellStyle name="SAPBEXstdData" xfId="98" xr:uid="{00000000-0005-0000-0000-0000F0000000}"/>
    <cellStyle name="SAPBEXstdData 2" xfId="210" xr:uid="{00000000-0005-0000-0000-0000F1000000}"/>
    <cellStyle name="SAPBEXstdDataEmph" xfId="99" xr:uid="{00000000-0005-0000-0000-0000F2000000}"/>
    <cellStyle name="SAPBEXstdDataEmph 2" xfId="211" xr:uid="{00000000-0005-0000-0000-0000F3000000}"/>
    <cellStyle name="SAPBEXstdItem" xfId="100" xr:uid="{00000000-0005-0000-0000-0000F4000000}"/>
    <cellStyle name="SAPBEXstdItem 2" xfId="212" xr:uid="{00000000-0005-0000-0000-0000F5000000}"/>
    <cellStyle name="SAPBEXstdItemX" xfId="101" xr:uid="{00000000-0005-0000-0000-0000F6000000}"/>
    <cellStyle name="SAPBEXstdItemX 2" xfId="213" xr:uid="{00000000-0005-0000-0000-0000F7000000}"/>
    <cellStyle name="SAPBEXtitle" xfId="102" xr:uid="{00000000-0005-0000-0000-0000F8000000}"/>
    <cellStyle name="SAPBEXundefined" xfId="103" xr:uid="{00000000-0005-0000-0000-0000F9000000}"/>
    <cellStyle name="SAPBEXundefined 2" xfId="214" xr:uid="{00000000-0005-0000-0000-0000FA000000}"/>
    <cellStyle name="Sheet Title" xfId="104" xr:uid="{00000000-0005-0000-0000-0000FB000000}"/>
  </cellStyles>
  <dxfs count="268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852038</xdr:colOff>
      <xdr:row>0</xdr:row>
      <xdr:rowOff>107950</xdr:rowOff>
    </xdr:from>
    <xdr:to>
      <xdr:col>2</xdr:col>
      <xdr:colOff>2882563</xdr:colOff>
      <xdr:row>1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2638" y="107950"/>
          <a:ext cx="2030525" cy="654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12700</xdr:rowOff>
    </xdr:from>
    <xdr:to>
      <xdr:col>0</xdr:col>
      <xdr:colOff>2182925</xdr:colOff>
      <xdr:row>3</xdr:row>
      <xdr:rowOff>81469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12700"/>
          <a:ext cx="1516175" cy="6021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615950</xdr:colOff>
      <xdr:row>0</xdr:row>
      <xdr:rowOff>25400</xdr:rowOff>
    </xdr:from>
    <xdr:to>
      <xdr:col>0</xdr:col>
      <xdr:colOff>2132125</xdr:colOff>
      <xdr:row>3</xdr:row>
      <xdr:rowOff>94169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25400"/>
          <a:ext cx="1516175" cy="6021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31750</xdr:rowOff>
    </xdr:from>
    <xdr:to>
      <xdr:col>0</xdr:col>
      <xdr:colOff>2182925</xdr:colOff>
      <xdr:row>3</xdr:row>
      <xdr:rowOff>100519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1750"/>
          <a:ext cx="1516175" cy="6021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660400</xdr:colOff>
      <xdr:row>0</xdr:row>
      <xdr:rowOff>6350</xdr:rowOff>
    </xdr:from>
    <xdr:to>
      <xdr:col>0</xdr:col>
      <xdr:colOff>2176575</xdr:colOff>
      <xdr:row>3</xdr:row>
      <xdr:rowOff>75119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050" y="6350"/>
          <a:ext cx="1516175" cy="60216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0</xdr:row>
      <xdr:rowOff>38100</xdr:rowOff>
    </xdr:from>
    <xdr:to>
      <xdr:col>0</xdr:col>
      <xdr:colOff>2290875</xdr:colOff>
      <xdr:row>3</xdr:row>
      <xdr:rowOff>106869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350" y="38100"/>
          <a:ext cx="1516175" cy="60216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29</xdr:row>
      <xdr:rowOff>133350</xdr:rowOff>
    </xdr:from>
    <xdr:to>
      <xdr:col>18</xdr:col>
      <xdr:colOff>112946</xdr:colOff>
      <xdr:row>48</xdr:row>
      <xdr:rowOff>18680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4867275"/>
          <a:ext cx="10828571" cy="2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49</xdr:row>
      <xdr:rowOff>0</xdr:rowOff>
    </xdr:from>
    <xdr:to>
      <xdr:col>18</xdr:col>
      <xdr:colOff>131994</xdr:colOff>
      <xdr:row>68</xdr:row>
      <xdr:rowOff>47234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972425"/>
          <a:ext cx="10847619" cy="31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68</xdr:row>
      <xdr:rowOff>123825</xdr:rowOff>
    </xdr:from>
    <xdr:to>
      <xdr:col>15</xdr:col>
      <xdr:colOff>208414</xdr:colOff>
      <xdr:row>82</xdr:row>
      <xdr:rowOff>66399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1172825"/>
          <a:ext cx="9085714" cy="2209524"/>
        </a:xfrm>
        <a:prstGeom prst="rect">
          <a:avLst/>
        </a:prstGeom>
      </xdr:spPr>
    </xdr:pic>
    <xdr:clientData/>
  </xdr:twoCellAnchor>
  <xdr:twoCellAnchor editAs="oneCell">
    <xdr:from>
      <xdr:col>16</xdr:col>
      <xdr:colOff>400050</xdr:colOff>
      <xdr:row>10</xdr:row>
      <xdr:rowOff>66675</xdr:rowOff>
    </xdr:from>
    <xdr:to>
      <xdr:col>17</xdr:col>
      <xdr:colOff>485688</xdr:colOff>
      <xdr:row>12</xdr:row>
      <xdr:rowOff>47587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53650" y="1724025"/>
          <a:ext cx="695238" cy="304762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37</xdr:row>
      <xdr:rowOff>152400</xdr:rowOff>
    </xdr:from>
    <xdr:to>
      <xdr:col>17</xdr:col>
      <xdr:colOff>342813</xdr:colOff>
      <xdr:row>39</xdr:row>
      <xdr:rowOff>133312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10775" y="6181725"/>
          <a:ext cx="695238" cy="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</xdr:row>
      <xdr:rowOff>76200</xdr:rowOff>
    </xdr:from>
    <xdr:to>
      <xdr:col>17</xdr:col>
      <xdr:colOff>589211</xdr:colOff>
      <xdr:row>29</xdr:row>
      <xdr:rowOff>28014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276225"/>
          <a:ext cx="10714286" cy="4485714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295275</xdr:colOff>
      <xdr:row>58</xdr:row>
      <xdr:rowOff>66675</xdr:rowOff>
    </xdr:from>
    <xdr:to>
      <xdr:col>17</xdr:col>
      <xdr:colOff>380913</xdr:colOff>
      <xdr:row>60</xdr:row>
      <xdr:rowOff>47587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9496425"/>
          <a:ext cx="695238" cy="3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25400</xdr:rowOff>
    </xdr:from>
    <xdr:to>
      <xdr:col>1</xdr:col>
      <xdr:colOff>2163875</xdr:colOff>
      <xdr:row>3</xdr:row>
      <xdr:rowOff>100519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5400"/>
          <a:ext cx="1516175" cy="6021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50800</xdr:rowOff>
    </xdr:from>
    <xdr:to>
      <xdr:col>1</xdr:col>
      <xdr:colOff>2182925</xdr:colOff>
      <xdr:row>3</xdr:row>
      <xdr:rowOff>119569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50800"/>
          <a:ext cx="1516175" cy="6021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577850</xdr:colOff>
      <xdr:row>0</xdr:row>
      <xdr:rowOff>25400</xdr:rowOff>
    </xdr:from>
    <xdr:to>
      <xdr:col>1</xdr:col>
      <xdr:colOff>2094025</xdr:colOff>
      <xdr:row>3</xdr:row>
      <xdr:rowOff>94169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25400"/>
          <a:ext cx="1516175" cy="602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660400</xdr:colOff>
      <xdr:row>0</xdr:row>
      <xdr:rowOff>57150</xdr:rowOff>
    </xdr:from>
    <xdr:to>
      <xdr:col>1</xdr:col>
      <xdr:colOff>2176575</xdr:colOff>
      <xdr:row>3</xdr:row>
      <xdr:rowOff>125919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050" y="57150"/>
          <a:ext cx="1516175" cy="6021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25400</xdr:rowOff>
    </xdr:from>
    <xdr:to>
      <xdr:col>1</xdr:col>
      <xdr:colOff>2201975</xdr:colOff>
      <xdr:row>3</xdr:row>
      <xdr:rowOff>94169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25400"/>
          <a:ext cx="1516175" cy="6021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698500</xdr:colOff>
      <xdr:row>0</xdr:row>
      <xdr:rowOff>57150</xdr:rowOff>
    </xdr:from>
    <xdr:to>
      <xdr:col>0</xdr:col>
      <xdr:colOff>2214675</xdr:colOff>
      <xdr:row>3</xdr:row>
      <xdr:rowOff>125919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" y="57150"/>
          <a:ext cx="1516175" cy="6021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673100</xdr:colOff>
      <xdr:row>0</xdr:row>
      <xdr:rowOff>69850</xdr:rowOff>
    </xdr:from>
    <xdr:to>
      <xdr:col>0</xdr:col>
      <xdr:colOff>2189275</xdr:colOff>
      <xdr:row>3</xdr:row>
      <xdr:rowOff>138619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50" y="69850"/>
          <a:ext cx="1516175" cy="6021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679450</xdr:colOff>
      <xdr:row>0</xdr:row>
      <xdr:rowOff>38100</xdr:rowOff>
    </xdr:from>
    <xdr:to>
      <xdr:col>0</xdr:col>
      <xdr:colOff>2195625</xdr:colOff>
      <xdr:row>3</xdr:row>
      <xdr:rowOff>125919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100" y="38100"/>
          <a:ext cx="1516175" cy="60216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9"/>
    <pageSetUpPr fitToPage="1"/>
  </sheetPr>
  <dimension ref="A1:K32"/>
  <sheetViews>
    <sheetView showGridLines="0" showRowColHeaders="0" tabSelected="1" zoomScaleNormal="100" workbookViewId="0"/>
  </sheetViews>
  <sheetFormatPr defaultRowHeight="12.75" x14ac:dyDescent="0.2"/>
  <cols>
    <col min="2" max="2" width="5.7109375" customWidth="1"/>
    <col min="3" max="3" width="55.7109375" customWidth="1"/>
    <col min="4" max="4" width="7.140625" customWidth="1"/>
    <col min="5" max="5" width="6.5703125" customWidth="1"/>
    <col min="6" max="6" width="5.7109375" customWidth="1"/>
    <col min="7" max="7" width="55.7109375" customWidth="1"/>
    <col min="8" max="8" width="6.5703125" customWidth="1"/>
  </cols>
  <sheetData>
    <row r="1" spans="1:11" ht="60" customHeight="1" x14ac:dyDescent="0.2">
      <c r="A1" s="71"/>
      <c r="B1" s="71" t="s">
        <v>377</v>
      </c>
      <c r="C1" s="71" t="s">
        <v>377</v>
      </c>
      <c r="D1" s="71"/>
      <c r="E1" s="71"/>
      <c r="F1" s="71"/>
      <c r="G1" s="72"/>
      <c r="H1" s="71"/>
      <c r="I1" s="73"/>
      <c r="J1" s="71"/>
      <c r="K1" s="74"/>
    </row>
    <row r="2" spans="1:11" s="89" customFormat="1" ht="15" x14ac:dyDescent="0.25">
      <c r="A2" s="85"/>
      <c r="B2" s="85"/>
      <c r="C2" s="256" t="s">
        <v>915</v>
      </c>
      <c r="D2" s="118"/>
      <c r="E2" s="118"/>
      <c r="F2" s="126"/>
      <c r="G2" s="86"/>
      <c r="H2" s="87"/>
      <c r="I2" s="85"/>
      <c r="J2" s="88"/>
      <c r="K2" s="85"/>
    </row>
    <row r="3" spans="1:11" s="89" customFormat="1" ht="15" x14ac:dyDescent="0.25">
      <c r="A3" s="85"/>
      <c r="B3" s="85"/>
      <c r="C3" s="157">
        <v>45597</v>
      </c>
      <c r="D3" s="90"/>
      <c r="E3" s="91"/>
      <c r="F3" s="92"/>
      <c r="G3" s="127"/>
      <c r="H3" s="93"/>
      <c r="I3" s="85"/>
      <c r="J3" s="88"/>
      <c r="K3" s="85"/>
    </row>
    <row r="4" spans="1:11" s="89" customFormat="1" ht="15" x14ac:dyDescent="0.25">
      <c r="A4" s="85"/>
      <c r="B4" s="85"/>
      <c r="C4" s="157"/>
      <c r="D4" s="90" t="s">
        <v>975</v>
      </c>
      <c r="E4" s="91" t="s">
        <v>976</v>
      </c>
      <c r="F4" s="92"/>
      <c r="G4" s="127"/>
      <c r="H4" s="93"/>
      <c r="I4" s="85"/>
      <c r="J4" s="88"/>
      <c r="K4" s="85"/>
    </row>
    <row r="5" spans="1:11" s="89" customFormat="1" ht="15" x14ac:dyDescent="0.25">
      <c r="A5" s="85"/>
      <c r="B5" s="85"/>
      <c r="C5" s="279" t="s">
        <v>974</v>
      </c>
      <c r="D5" s="112">
        <v>0</v>
      </c>
      <c r="E5" s="112">
        <v>0</v>
      </c>
      <c r="F5" s="85"/>
      <c r="G5" s="122"/>
      <c r="H5" s="85"/>
      <c r="I5" s="85"/>
      <c r="J5" s="88"/>
      <c r="K5" s="85"/>
    </row>
    <row r="6" spans="1:11" s="89" customFormat="1" ht="15" x14ac:dyDescent="0.25">
      <c r="A6" s="85"/>
      <c r="B6" s="85"/>
      <c r="C6" s="94" t="s">
        <v>877</v>
      </c>
      <c r="D6" s="113">
        <v>0</v>
      </c>
      <c r="E6" s="92"/>
      <c r="F6" s="92"/>
      <c r="G6" s="122"/>
      <c r="H6" s="85"/>
      <c r="I6" s="85"/>
      <c r="J6" s="88"/>
      <c r="K6" s="85"/>
    </row>
    <row r="7" spans="1:11" s="89" customFormat="1" ht="15" x14ac:dyDescent="0.25">
      <c r="A7" s="85"/>
      <c r="B7" s="85"/>
      <c r="C7" s="85"/>
      <c r="D7" s="85"/>
      <c r="E7" s="85"/>
      <c r="F7" s="92"/>
      <c r="G7" s="85"/>
      <c r="H7" s="85"/>
      <c r="I7" s="85"/>
      <c r="J7" s="88"/>
      <c r="K7" s="85"/>
    </row>
    <row r="8" spans="1:11" s="89" customFormat="1" ht="15.75" x14ac:dyDescent="0.25">
      <c r="A8" s="85"/>
      <c r="B8" s="85"/>
      <c r="C8" s="96" t="s">
        <v>275</v>
      </c>
      <c r="D8" s="98" t="s">
        <v>41</v>
      </c>
      <c r="E8" s="258"/>
      <c r="F8" s="92"/>
      <c r="G8" s="96" t="s">
        <v>275</v>
      </c>
      <c r="H8" s="99" t="s">
        <v>41</v>
      </c>
      <c r="I8" s="258"/>
      <c r="J8" s="88"/>
      <c r="K8" s="85"/>
    </row>
    <row r="9" spans="1:11" s="89" customFormat="1" ht="15" x14ac:dyDescent="0.25">
      <c r="A9" s="85"/>
      <c r="B9" s="94">
        <v>1</v>
      </c>
      <c r="C9" s="110" t="s">
        <v>783</v>
      </c>
      <c r="D9" s="176">
        <v>0</v>
      </c>
      <c r="E9" s="257"/>
      <c r="F9" s="97">
        <v>12</v>
      </c>
      <c r="G9" s="110" t="s">
        <v>1019</v>
      </c>
      <c r="H9" s="176">
        <v>0</v>
      </c>
      <c r="I9" s="257"/>
      <c r="J9" s="88"/>
      <c r="K9" s="85"/>
    </row>
    <row r="10" spans="1:11" s="89" customFormat="1" ht="15" x14ac:dyDescent="0.25">
      <c r="A10" s="85"/>
      <c r="B10" s="94">
        <v>2</v>
      </c>
      <c r="C10" s="110" t="s">
        <v>780</v>
      </c>
      <c r="D10" s="176">
        <v>0</v>
      </c>
      <c r="E10" s="257"/>
      <c r="F10" s="97">
        <v>13</v>
      </c>
      <c r="G10" s="110" t="s">
        <v>55</v>
      </c>
      <c r="H10" s="176">
        <v>0</v>
      </c>
      <c r="I10" s="257"/>
      <c r="J10" s="88"/>
      <c r="K10" s="85"/>
    </row>
    <row r="11" spans="1:11" s="89" customFormat="1" ht="15" x14ac:dyDescent="0.25">
      <c r="A11" s="85"/>
      <c r="B11" s="94">
        <v>3</v>
      </c>
      <c r="C11" s="110" t="s">
        <v>280</v>
      </c>
      <c r="D11" s="176">
        <v>0</v>
      </c>
      <c r="E11" s="257"/>
      <c r="F11" s="97">
        <v>15</v>
      </c>
      <c r="G11" s="110" t="s">
        <v>530</v>
      </c>
      <c r="H11" s="176">
        <v>0</v>
      </c>
      <c r="I11" s="257"/>
      <c r="J11" s="88"/>
      <c r="K11" s="85"/>
    </row>
    <row r="12" spans="1:11" s="89" customFormat="1" ht="15" x14ac:dyDescent="0.25">
      <c r="A12" s="85"/>
      <c r="B12" s="94">
        <v>4</v>
      </c>
      <c r="C12" s="110" t="s">
        <v>934</v>
      </c>
      <c r="D12" s="176">
        <v>0</v>
      </c>
      <c r="E12" s="257"/>
      <c r="F12" s="97">
        <v>17</v>
      </c>
      <c r="G12" s="110" t="s">
        <v>858</v>
      </c>
      <c r="H12" s="176">
        <v>0</v>
      </c>
      <c r="I12" s="257"/>
      <c r="J12" s="88"/>
      <c r="K12" s="85"/>
    </row>
    <row r="13" spans="1:11" s="89" customFormat="1" ht="15" x14ac:dyDescent="0.25">
      <c r="A13" s="85"/>
      <c r="B13" s="94">
        <v>5</v>
      </c>
      <c r="C13" s="110" t="s">
        <v>935</v>
      </c>
      <c r="D13" s="176">
        <v>0</v>
      </c>
      <c r="E13" s="257"/>
      <c r="F13" s="97">
        <v>18</v>
      </c>
      <c r="G13" s="110" t="s">
        <v>531</v>
      </c>
      <c r="H13" s="176">
        <v>0</v>
      </c>
      <c r="I13" s="257"/>
      <c r="J13" s="88"/>
      <c r="K13" s="85"/>
    </row>
    <row r="14" spans="1:11" s="89" customFormat="1" ht="15" x14ac:dyDescent="0.25">
      <c r="A14" s="85"/>
      <c r="B14" s="94">
        <v>6</v>
      </c>
      <c r="C14" s="110" t="s">
        <v>781</v>
      </c>
      <c r="D14" s="176">
        <v>0</v>
      </c>
      <c r="E14" s="257"/>
      <c r="I14" s="85"/>
      <c r="J14" s="88"/>
      <c r="K14" s="85"/>
    </row>
    <row r="15" spans="1:11" s="89" customFormat="1" ht="15" x14ac:dyDescent="0.25">
      <c r="A15" s="85"/>
      <c r="B15" s="94">
        <v>7</v>
      </c>
      <c r="C15" s="110" t="s">
        <v>966</v>
      </c>
      <c r="D15" s="176">
        <v>0</v>
      </c>
      <c r="E15" s="257"/>
      <c r="I15" s="85"/>
      <c r="J15" s="88"/>
      <c r="K15" s="85"/>
    </row>
    <row r="16" spans="1:11" s="89" customFormat="1" ht="15" x14ac:dyDescent="0.25">
      <c r="A16" s="85"/>
      <c r="B16" s="94">
        <v>8</v>
      </c>
      <c r="C16" s="111" t="s">
        <v>967</v>
      </c>
      <c r="D16" s="176">
        <v>0</v>
      </c>
      <c r="E16" s="257"/>
      <c r="I16" s="85"/>
      <c r="J16" s="88"/>
      <c r="K16" s="85"/>
    </row>
    <row r="17" spans="1:11" s="89" customFormat="1" ht="15" x14ac:dyDescent="0.25">
      <c r="A17" s="85"/>
      <c r="B17" s="91"/>
      <c r="C17" s="230"/>
      <c r="D17" s="95"/>
      <c r="E17" s="95"/>
      <c r="I17" s="85"/>
      <c r="J17" s="88"/>
      <c r="K17" s="85"/>
    </row>
    <row r="18" spans="1:11" s="89" customFormat="1" ht="15" x14ac:dyDescent="0.25">
      <c r="A18" s="85"/>
      <c r="B18" s="91"/>
      <c r="C18" s="256" t="s">
        <v>896</v>
      </c>
      <c r="D18" s="95"/>
      <c r="E18" s="95"/>
      <c r="G18" s="256"/>
      <c r="I18" s="85"/>
      <c r="J18" s="88"/>
      <c r="K18" s="85"/>
    </row>
    <row r="19" spans="1:11" s="89" customFormat="1" ht="15" x14ac:dyDescent="0.25">
      <c r="A19" s="85"/>
      <c r="B19" s="91"/>
      <c r="C19" s="229"/>
      <c r="D19" s="95"/>
      <c r="E19" s="95"/>
      <c r="G19" s="75"/>
      <c r="J19" s="88"/>
      <c r="K19" s="85"/>
    </row>
    <row r="20" spans="1:11" ht="15.75" x14ac:dyDescent="0.2">
      <c r="A20" s="75"/>
      <c r="B20" s="75"/>
      <c r="C20" s="250" t="s">
        <v>864</v>
      </c>
      <c r="D20" s="77"/>
      <c r="E20" s="77"/>
      <c r="F20" s="89"/>
      <c r="G20" s="255"/>
      <c r="H20" s="89"/>
      <c r="I20" s="89"/>
      <c r="J20" s="78"/>
      <c r="K20" s="75"/>
    </row>
    <row r="21" spans="1:11" ht="15.75" x14ac:dyDescent="0.2">
      <c r="A21" s="75"/>
      <c r="B21" s="75"/>
      <c r="C21" s="280" t="s">
        <v>968</v>
      </c>
      <c r="D21" s="77"/>
      <c r="E21" s="77"/>
      <c r="F21" s="89"/>
      <c r="G21" s="255"/>
      <c r="H21" s="89"/>
      <c r="I21" s="89"/>
      <c r="J21" s="78"/>
      <c r="K21" s="75"/>
    </row>
    <row r="22" spans="1:11" ht="14.25" x14ac:dyDescent="0.2">
      <c r="A22" s="75"/>
      <c r="B22" s="75"/>
      <c r="C22" s="251" t="s">
        <v>880</v>
      </c>
      <c r="D22" s="77"/>
      <c r="E22" s="77"/>
      <c r="F22" s="89"/>
      <c r="G22" s="89"/>
      <c r="H22" s="89"/>
      <c r="I22" s="89"/>
      <c r="J22" s="78"/>
      <c r="K22" s="75"/>
    </row>
    <row r="23" spans="1:11" ht="14.25" x14ac:dyDescent="0.2">
      <c r="A23" s="75"/>
      <c r="B23" s="75"/>
      <c r="C23" s="252" t="s">
        <v>895</v>
      </c>
      <c r="D23" s="75"/>
      <c r="E23" s="75"/>
      <c r="F23" s="89"/>
      <c r="G23" s="89"/>
      <c r="H23" s="89"/>
      <c r="I23" s="89"/>
      <c r="J23" s="81"/>
      <c r="K23" s="75"/>
    </row>
    <row r="24" spans="1:11" ht="14.25" x14ac:dyDescent="0.2">
      <c r="A24" s="75"/>
      <c r="B24" s="75"/>
      <c r="C24" s="231"/>
      <c r="D24" s="75"/>
      <c r="E24" s="75"/>
      <c r="F24" s="89"/>
      <c r="G24" s="89"/>
      <c r="H24" s="89"/>
      <c r="I24" s="89"/>
      <c r="J24" s="81"/>
      <c r="K24" s="75"/>
    </row>
    <row r="25" spans="1:11" x14ac:dyDescent="0.2">
      <c r="A25" s="75"/>
      <c r="B25" s="75"/>
      <c r="D25" s="75"/>
      <c r="E25" s="75"/>
      <c r="F25" s="79"/>
      <c r="G25" s="75"/>
      <c r="H25" s="80"/>
      <c r="I25" s="285"/>
      <c r="J25" s="285"/>
      <c r="K25" s="285"/>
    </row>
    <row r="26" spans="1:11" x14ac:dyDescent="0.2">
      <c r="A26" s="75"/>
      <c r="B26" s="75"/>
      <c r="D26" s="75"/>
      <c r="E26" s="75"/>
      <c r="F26" s="79"/>
      <c r="G26" s="75"/>
      <c r="H26" s="80"/>
      <c r="I26" s="75"/>
      <c r="J26" s="81"/>
      <c r="K26" s="75"/>
    </row>
    <row r="27" spans="1:11" x14ac:dyDescent="0.2">
      <c r="A27" s="75"/>
      <c r="B27" s="75"/>
      <c r="D27" s="75"/>
      <c r="E27" s="75"/>
      <c r="F27" s="79"/>
      <c r="G27" s="75"/>
      <c r="H27" s="80"/>
      <c r="I27" s="75"/>
      <c r="J27" s="81"/>
      <c r="K27" s="75"/>
    </row>
    <row r="28" spans="1:11" x14ac:dyDescent="0.2">
      <c r="A28" s="75"/>
      <c r="B28" s="75"/>
      <c r="C28" s="75"/>
      <c r="D28" s="75"/>
      <c r="E28" s="75"/>
      <c r="F28" s="79"/>
      <c r="G28" s="75"/>
      <c r="H28" s="80"/>
      <c r="I28" s="75"/>
      <c r="J28" s="81"/>
      <c r="K28" s="75"/>
    </row>
    <row r="29" spans="1:11" x14ac:dyDescent="0.2">
      <c r="A29" s="75"/>
      <c r="B29" s="75"/>
      <c r="C29" s="75"/>
      <c r="D29" s="75"/>
      <c r="E29" s="75"/>
      <c r="F29" s="79"/>
      <c r="G29" s="75"/>
      <c r="H29" s="80"/>
      <c r="I29" s="75"/>
      <c r="J29" s="81"/>
      <c r="K29" s="75"/>
    </row>
    <row r="30" spans="1:11" x14ac:dyDescent="0.2">
      <c r="A30" s="75"/>
      <c r="B30" s="75"/>
      <c r="C30" s="75"/>
      <c r="D30" s="75"/>
      <c r="E30" s="75"/>
      <c r="F30" s="79"/>
      <c r="G30" s="75"/>
      <c r="H30" s="80"/>
      <c r="I30" s="75"/>
      <c r="J30" s="81"/>
      <c r="K30" s="75"/>
    </row>
    <row r="31" spans="1:11" x14ac:dyDescent="0.2">
      <c r="F31" s="79"/>
      <c r="G31" s="75"/>
      <c r="H31" s="80"/>
    </row>
    <row r="32" spans="1:11" x14ac:dyDescent="0.2">
      <c r="F32" s="79"/>
      <c r="G32" s="75"/>
      <c r="H32" s="80"/>
    </row>
  </sheetData>
  <sheetProtection algorithmName="SHA-512" hashValue="RjGINFLY35FqbQQj/no7Vnjx9qu6UaModiAHY6fyzn2aTz8TsiAyMnIMBzVGSvMcGEw2IbhUDVYQWMGqGVM8DA==" saltValue="Q0jB0y6FE0M9F7V2O9BD8w==" spinCount="100000" sheet="1" objects="1" scenarios="1"/>
  <mergeCells count="1">
    <mergeCell ref="I25:K25"/>
  </mergeCells>
  <hyperlinks>
    <hyperlink ref="C9" location="'1'!A1" display="CYKY, CYKYLo, 1-CXKE, 1-CHKE  do 16mm" xr:uid="{00000000-0004-0000-0000-000000000000}"/>
    <hyperlink ref="C10" location="'2'!A1" display="1-CYKY, 1-CXKE, 1-CHKE,  NYM  od 25mm" xr:uid="{00000000-0004-0000-0000-000001000000}"/>
    <hyperlink ref="C11" location="'3'!A1" display="PVC šňůry" xr:uid="{00000000-0004-0000-0000-000002000000}"/>
    <hyperlink ref="C12" location="'4'!A1" display="H05(07)V-U, H07V-R, CYY, AY, AYY" xr:uid="{00000000-0004-0000-0000-000003000000}"/>
    <hyperlink ref="C13" location="'5'!A1" display="H05(07)V-K, CYA, CMA, CYO, CYOY" xr:uid="{00000000-0004-0000-0000-000004000000}"/>
    <hyperlink ref="C15" location="'7'!A1" display="AYKY, 1-AYKY, 1-AXKE, 1-AHKE do 50mm" xr:uid="{00000000-0004-0000-0000-000005000000}"/>
    <hyperlink ref="C14" location="'6'!A1" display="CMSM, CMFM, CMDM, výtahové kabely" xr:uid="{00000000-0004-0000-0000-000006000000}"/>
    <hyperlink ref="G9" location="'12'!A1" display="'12'!A1" xr:uid="{00000000-0004-0000-0000-000007000000}"/>
    <hyperlink ref="G10" location="'13'!A1" display="'13'!A1" xr:uid="{00000000-0004-0000-0000-000008000000}"/>
    <hyperlink ref="G11" location="'15'!A1" display="'15'!A1" xr:uid="{00000000-0004-0000-0000-000009000000}"/>
    <hyperlink ref="G12" location="'17'!A1" display="'17'!A1" xr:uid="{00000000-0004-0000-0000-00000A000000}"/>
    <hyperlink ref="G13" location="'18'!A1" display="'18'!A1" xr:uid="{00000000-0004-0000-0000-00000B000000}"/>
    <hyperlink ref="C20" location="'Výpočet prodejní ceny kabelů'!A1" display="Výpočet prodejní ceny kabelů" xr:uid="{00000000-0004-0000-0000-00000C000000}"/>
    <hyperlink ref="C22" location="'Systém barevného značení vodičů'!A1" display="Systém barevného značení vodičů" xr:uid="{00000000-0004-0000-0000-00000D000000}"/>
    <hyperlink ref="C23" location="'Zkratky tvarů kabelových jader'!A1" display="Zkratky tvarů kabelových jader" xr:uid="{00000000-0004-0000-0000-00000E000000}"/>
    <hyperlink ref="C16" location="'8'!A1" display="1-AYKY, 1-AYKYDY, 1-AXKE, 1-AHKE od 70mm" xr:uid="{00000000-0004-0000-0000-00000F000000}"/>
    <hyperlink ref="C21" location="'Ceník rozřezávek'!A1" display="Výpočet prodejní ceny kabelů" xr:uid="{00000000-0004-0000-0000-000010000000}"/>
  </hyperlinks>
  <pageMargins left="0.70866141732283472" right="0.70866141732283472" top="0.78740157480314965" bottom="0.78740157480314965" header="0.38" footer="0.31496062992125984"/>
  <pageSetup paperSize="9" scale="74" orientation="landscape" r:id="rId1"/>
  <headerFooter>
    <oddHeader>&amp;L&amp;F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3">
    <tabColor theme="8"/>
    <pageSetUpPr fitToPage="1"/>
  </sheetPr>
  <dimension ref="A1:K102"/>
  <sheetViews>
    <sheetView showGridLines="0" showRowColHeaders="0" zoomScaleNormal="100" workbookViewId="0">
      <pane xSplit="1" ySplit="5" topLeftCell="B6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40625" defaultRowHeight="12" customHeight="1" x14ac:dyDescent="0.2"/>
  <cols>
    <col min="1" max="1" width="41.28515625" style="1" customWidth="1"/>
    <col min="2" max="2" width="15.42578125" style="20" bestFit="1" customWidth="1"/>
    <col min="3" max="3" width="8.7109375" style="7" customWidth="1"/>
    <col min="4" max="4" width="8.7109375" style="1" customWidth="1"/>
    <col min="5" max="5" width="9.7109375" style="8" customWidth="1"/>
    <col min="6" max="6" width="9.7109375" style="6" customWidth="1"/>
    <col min="7" max="7" width="3.7109375" style="1" customWidth="1"/>
    <col min="8" max="8" width="4.85546875" style="18" customWidth="1"/>
    <col min="9" max="9" width="8.85546875" style="136" bestFit="1" customWidth="1"/>
    <col min="10" max="10" width="35.28515625" style="131" bestFit="1" customWidth="1"/>
    <col min="11" max="11" width="8.7109375" style="1" customWidth="1"/>
    <col min="12" max="16384" width="9.140625" style="1"/>
  </cols>
  <sheetData>
    <row r="1" spans="1:10" ht="15" customHeight="1" thickBot="1" x14ac:dyDescent="0.25">
      <c r="A1" s="23"/>
      <c r="B1" s="24"/>
      <c r="C1" s="29"/>
      <c r="D1" s="25"/>
      <c r="E1" s="25"/>
      <c r="F1" s="178" t="s">
        <v>782</v>
      </c>
      <c r="G1" s="24"/>
      <c r="H1" s="28"/>
      <c r="I1" s="28"/>
      <c r="J1" s="165"/>
    </row>
    <row r="2" spans="1:10" s="60" customFormat="1" ht="13.5" customHeight="1" x14ac:dyDescent="0.2">
      <c r="A2" s="64"/>
      <c r="B2" s="57"/>
      <c r="C2" s="54" t="s">
        <v>975</v>
      </c>
      <c r="D2" s="54" t="s">
        <v>976</v>
      </c>
      <c r="E2" s="58"/>
      <c r="F2" s="59"/>
      <c r="G2" s="57"/>
      <c r="H2" s="57"/>
      <c r="I2" s="57"/>
      <c r="J2" s="165"/>
    </row>
    <row r="3" spans="1:10" s="60" customFormat="1" ht="13.5" customHeight="1" x14ac:dyDescent="0.2">
      <c r="A3" s="65"/>
      <c r="B3" s="179" t="s">
        <v>818</v>
      </c>
      <c r="C3" s="114">
        <f>UVOD!$D$5</f>
        <v>0</v>
      </c>
      <c r="D3" s="115">
        <f>UVOD!E5</f>
        <v>0</v>
      </c>
      <c r="E3" s="58"/>
      <c r="F3" s="57"/>
      <c r="G3" s="63"/>
      <c r="I3" s="166"/>
      <c r="J3" s="165"/>
    </row>
    <row r="4" spans="1:10" s="60" customFormat="1" ht="13.5" customHeight="1" thickBot="1" x14ac:dyDescent="0.25">
      <c r="A4" s="64"/>
      <c r="B4" s="187" t="s">
        <v>819</v>
      </c>
      <c r="C4" s="116">
        <f>UVOD!$H$9</f>
        <v>0</v>
      </c>
      <c r="D4" s="278"/>
      <c r="E4" s="190" t="s">
        <v>820</v>
      </c>
      <c r="F4" s="117">
        <f>UVOD!$D$6</f>
        <v>0</v>
      </c>
      <c r="G4" s="63"/>
      <c r="I4" s="59"/>
      <c r="J4" s="165"/>
    </row>
    <row r="5" spans="1:10" ht="85.5" customHeight="1" thickBot="1" x14ac:dyDescent="0.25">
      <c r="A5" s="180" t="s">
        <v>38</v>
      </c>
      <c r="B5" s="189" t="s">
        <v>74</v>
      </c>
      <c r="C5" s="185" t="s">
        <v>533</v>
      </c>
      <c r="D5" s="185" t="s">
        <v>532</v>
      </c>
      <c r="E5" s="181" t="s">
        <v>472</v>
      </c>
      <c r="F5" s="182" t="s">
        <v>473</v>
      </c>
      <c r="G5" s="183" t="s">
        <v>39</v>
      </c>
      <c r="H5" s="183" t="s">
        <v>40</v>
      </c>
      <c r="I5" s="186" t="s">
        <v>75</v>
      </c>
      <c r="J5" s="184" t="s">
        <v>779</v>
      </c>
    </row>
    <row r="6" spans="1:10" s="2" customFormat="1" ht="12" customHeight="1" x14ac:dyDescent="0.2">
      <c r="A6" s="52" t="s">
        <v>354</v>
      </c>
      <c r="B6" s="49" t="s">
        <v>89</v>
      </c>
      <c r="C6" s="37">
        <v>4.9000000000000004</v>
      </c>
      <c r="D6" s="38">
        <v>0</v>
      </c>
      <c r="E6" s="34">
        <v>3470</v>
      </c>
      <c r="F6" s="245">
        <f>(((1-$C$4/100)*E6+(C6*$C$3)+(D6*$D$3))*(1-$F$4/100))</f>
        <v>3470</v>
      </c>
      <c r="G6" s="33" t="s">
        <v>70</v>
      </c>
      <c r="H6" s="33" t="s">
        <v>49</v>
      </c>
      <c r="I6" s="53" t="s">
        <v>777</v>
      </c>
      <c r="J6" s="196"/>
    </row>
    <row r="7" spans="1:10" s="2" customFormat="1" ht="12" customHeight="1" x14ac:dyDescent="0.2">
      <c r="A7" s="52" t="s">
        <v>353</v>
      </c>
      <c r="B7" s="48" t="s">
        <v>89</v>
      </c>
      <c r="C7" s="37">
        <v>7.4</v>
      </c>
      <c r="D7" s="38">
        <v>0</v>
      </c>
      <c r="E7" s="34">
        <v>4270</v>
      </c>
      <c r="F7" s="245">
        <f t="shared" ref="F7:F70" si="0">(((1-$C$4/100)*E7+(C7*$C$3)+(D7*$D$3))*(1-$F$4/100))</f>
        <v>4270</v>
      </c>
      <c r="G7" s="33" t="s">
        <v>70</v>
      </c>
      <c r="H7" s="33" t="s">
        <v>49</v>
      </c>
      <c r="I7" s="53" t="s">
        <v>777</v>
      </c>
      <c r="J7" s="32"/>
    </row>
    <row r="8" spans="1:10" s="2" customFormat="1" ht="12" customHeight="1" x14ac:dyDescent="0.2">
      <c r="A8" s="52" t="s">
        <v>37</v>
      </c>
      <c r="B8" s="48" t="s">
        <v>89</v>
      </c>
      <c r="C8" s="37">
        <v>9.8000000000000007</v>
      </c>
      <c r="D8" s="38">
        <v>0</v>
      </c>
      <c r="E8" s="34">
        <v>5330</v>
      </c>
      <c r="F8" s="245">
        <f t="shared" si="0"/>
        <v>5330</v>
      </c>
      <c r="G8" s="33" t="s">
        <v>70</v>
      </c>
      <c r="H8" s="33" t="s">
        <v>49</v>
      </c>
      <c r="I8" s="53" t="s">
        <v>777</v>
      </c>
      <c r="J8" s="32"/>
    </row>
    <row r="9" spans="1:10" s="2" customFormat="1" ht="12" customHeight="1" x14ac:dyDescent="0.2">
      <c r="A9" s="52" t="s">
        <v>36</v>
      </c>
      <c r="B9" s="48" t="s">
        <v>89</v>
      </c>
      <c r="C9" s="37">
        <v>14.7</v>
      </c>
      <c r="D9" s="38">
        <v>0</v>
      </c>
      <c r="E9" s="34">
        <v>6810</v>
      </c>
      <c r="F9" s="245">
        <f t="shared" si="0"/>
        <v>6810</v>
      </c>
      <c r="G9" s="33" t="s">
        <v>70</v>
      </c>
      <c r="H9" s="33" t="s">
        <v>49</v>
      </c>
      <c r="I9" s="53" t="s">
        <v>777</v>
      </c>
      <c r="J9" s="32"/>
    </row>
    <row r="10" spans="1:10" s="2" customFormat="1" ht="12" customHeight="1" x14ac:dyDescent="0.2">
      <c r="A10" s="52" t="s">
        <v>35</v>
      </c>
      <c r="B10" s="48" t="s">
        <v>89</v>
      </c>
      <c r="C10" s="37">
        <v>25</v>
      </c>
      <c r="D10" s="38">
        <v>0</v>
      </c>
      <c r="E10" s="34">
        <v>10950</v>
      </c>
      <c r="F10" s="245">
        <f t="shared" si="0"/>
        <v>10950</v>
      </c>
      <c r="G10" s="33" t="s">
        <v>70</v>
      </c>
      <c r="H10" s="33" t="s">
        <v>49</v>
      </c>
      <c r="I10" s="53" t="s">
        <v>777</v>
      </c>
      <c r="J10" s="32"/>
    </row>
    <row r="11" spans="1:10" s="2" customFormat="1" ht="12" customHeight="1" x14ac:dyDescent="0.2">
      <c r="A11" s="52" t="s">
        <v>34</v>
      </c>
      <c r="B11" s="48" t="s">
        <v>89</v>
      </c>
      <c r="C11" s="37">
        <v>4.9000000000000004</v>
      </c>
      <c r="D11" s="38">
        <v>0</v>
      </c>
      <c r="E11" s="34">
        <v>3960</v>
      </c>
      <c r="F11" s="245">
        <f t="shared" si="0"/>
        <v>3960</v>
      </c>
      <c r="G11" s="33" t="s">
        <v>70</v>
      </c>
      <c r="H11" s="33" t="s">
        <v>49</v>
      </c>
      <c r="I11" s="53" t="s">
        <v>777</v>
      </c>
      <c r="J11" s="32"/>
    </row>
    <row r="12" spans="1:10" s="2" customFormat="1" ht="12" customHeight="1" x14ac:dyDescent="0.2">
      <c r="A12" s="52" t="s">
        <v>33</v>
      </c>
      <c r="B12" s="48" t="s">
        <v>89</v>
      </c>
      <c r="C12" s="37">
        <v>7.4</v>
      </c>
      <c r="D12" s="38">
        <v>0</v>
      </c>
      <c r="E12" s="34">
        <v>4900</v>
      </c>
      <c r="F12" s="245">
        <f t="shared" si="0"/>
        <v>4900</v>
      </c>
      <c r="G12" s="33" t="s">
        <v>70</v>
      </c>
      <c r="H12" s="33" t="s">
        <v>49</v>
      </c>
      <c r="I12" s="53" t="s">
        <v>777</v>
      </c>
      <c r="J12" s="32"/>
    </row>
    <row r="13" spans="1:10" s="2" customFormat="1" ht="12" customHeight="1" x14ac:dyDescent="0.2">
      <c r="A13" s="52" t="s">
        <v>32</v>
      </c>
      <c r="B13" s="48" t="s">
        <v>89</v>
      </c>
      <c r="C13" s="37">
        <v>9.8000000000000007</v>
      </c>
      <c r="D13" s="38">
        <v>0</v>
      </c>
      <c r="E13" s="34">
        <v>6100</v>
      </c>
      <c r="F13" s="245">
        <f t="shared" si="0"/>
        <v>6100</v>
      </c>
      <c r="G13" s="33" t="s">
        <v>70</v>
      </c>
      <c r="H13" s="33" t="s">
        <v>49</v>
      </c>
      <c r="I13" s="53" t="s">
        <v>777</v>
      </c>
      <c r="J13" s="32"/>
    </row>
    <row r="14" spans="1:10" s="2" customFormat="1" ht="12" customHeight="1" x14ac:dyDescent="0.2">
      <c r="A14" s="52" t="s">
        <v>31</v>
      </c>
      <c r="B14" s="48" t="s">
        <v>89</v>
      </c>
      <c r="C14" s="37">
        <v>14.7</v>
      </c>
      <c r="D14" s="38">
        <v>0</v>
      </c>
      <c r="E14" s="34">
        <v>7780</v>
      </c>
      <c r="F14" s="245">
        <f t="shared" si="0"/>
        <v>7780</v>
      </c>
      <c r="G14" s="33" t="s">
        <v>70</v>
      </c>
      <c r="H14" s="33" t="s">
        <v>49</v>
      </c>
      <c r="I14" s="53" t="s">
        <v>777</v>
      </c>
      <c r="J14" s="32"/>
    </row>
    <row r="15" spans="1:10" s="2" customFormat="1" ht="12" customHeight="1" x14ac:dyDescent="0.2">
      <c r="A15" s="52" t="s">
        <v>30</v>
      </c>
      <c r="B15" s="48" t="s">
        <v>89</v>
      </c>
      <c r="C15" s="37">
        <v>25</v>
      </c>
      <c r="D15" s="38">
        <v>0</v>
      </c>
      <c r="E15" s="34">
        <v>12500</v>
      </c>
      <c r="F15" s="245">
        <f t="shared" si="0"/>
        <v>12500</v>
      </c>
      <c r="G15" s="33" t="s">
        <v>70</v>
      </c>
      <c r="H15" s="33" t="s">
        <v>49</v>
      </c>
      <c r="I15" s="53" t="s">
        <v>777</v>
      </c>
      <c r="J15" s="32"/>
    </row>
    <row r="16" spans="1:10" s="2" customFormat="1" ht="12" customHeight="1" x14ac:dyDescent="0.2">
      <c r="A16" s="52"/>
      <c r="B16" s="48"/>
      <c r="C16" s="37"/>
      <c r="D16" s="38"/>
      <c r="E16" s="34"/>
      <c r="F16" s="245"/>
      <c r="G16" s="33"/>
      <c r="H16" s="33"/>
      <c r="I16" s="160"/>
      <c r="J16" s="32"/>
    </row>
    <row r="17" spans="1:10" s="2" customFormat="1" ht="12" customHeight="1" x14ac:dyDescent="0.2">
      <c r="A17" s="52" t="s">
        <v>170</v>
      </c>
      <c r="B17" s="48" t="s">
        <v>89</v>
      </c>
      <c r="C17" s="37">
        <v>4.9000000000000004</v>
      </c>
      <c r="D17" s="38">
        <v>0</v>
      </c>
      <c r="E17" s="34">
        <v>3560</v>
      </c>
      <c r="F17" s="245">
        <f t="shared" si="0"/>
        <v>3560</v>
      </c>
      <c r="G17" s="33" t="s">
        <v>70</v>
      </c>
      <c r="H17" s="33" t="s">
        <v>49</v>
      </c>
      <c r="I17" s="53" t="s">
        <v>777</v>
      </c>
      <c r="J17" s="32"/>
    </row>
    <row r="18" spans="1:10" s="2" customFormat="1" ht="12" customHeight="1" x14ac:dyDescent="0.2">
      <c r="A18" s="52" t="s">
        <v>169</v>
      </c>
      <c r="B18" s="48" t="s">
        <v>89</v>
      </c>
      <c r="C18" s="37">
        <v>7.4</v>
      </c>
      <c r="D18" s="38">
        <v>0</v>
      </c>
      <c r="E18" s="34">
        <v>4410</v>
      </c>
      <c r="F18" s="245">
        <f t="shared" si="0"/>
        <v>4410</v>
      </c>
      <c r="G18" s="33" t="s">
        <v>70</v>
      </c>
      <c r="H18" s="33" t="s">
        <v>49</v>
      </c>
      <c r="I18" s="53" t="s">
        <v>777</v>
      </c>
      <c r="J18" s="32"/>
    </row>
    <row r="19" spans="1:10" s="2" customFormat="1" ht="12" customHeight="1" x14ac:dyDescent="0.2">
      <c r="A19" s="52" t="s">
        <v>205</v>
      </c>
      <c r="B19" s="48" t="s">
        <v>89</v>
      </c>
      <c r="C19" s="37">
        <v>9.8000000000000007</v>
      </c>
      <c r="D19" s="38">
        <v>0</v>
      </c>
      <c r="E19" s="34">
        <v>5490</v>
      </c>
      <c r="F19" s="245">
        <f t="shared" si="0"/>
        <v>5490</v>
      </c>
      <c r="G19" s="33" t="s">
        <v>70</v>
      </c>
      <c r="H19" s="33" t="s">
        <v>49</v>
      </c>
      <c r="I19" s="53" t="s">
        <v>777</v>
      </c>
      <c r="J19" s="32"/>
    </row>
    <row r="20" spans="1:10" s="2" customFormat="1" ht="12" customHeight="1" x14ac:dyDescent="0.2">
      <c r="A20" s="52" t="s">
        <v>204</v>
      </c>
      <c r="B20" s="48" t="s">
        <v>89</v>
      </c>
      <c r="C20" s="37">
        <v>14.7</v>
      </c>
      <c r="D20" s="38">
        <v>0</v>
      </c>
      <c r="E20" s="34">
        <v>7020</v>
      </c>
      <c r="F20" s="245">
        <f t="shared" si="0"/>
        <v>7020</v>
      </c>
      <c r="G20" s="33" t="s">
        <v>70</v>
      </c>
      <c r="H20" s="33" t="s">
        <v>49</v>
      </c>
      <c r="I20" s="53" t="s">
        <v>777</v>
      </c>
      <c r="J20" s="32"/>
    </row>
    <row r="21" spans="1:10" s="2" customFormat="1" ht="12" customHeight="1" x14ac:dyDescent="0.2">
      <c r="A21" s="52" t="s">
        <v>9</v>
      </c>
      <c r="B21" s="48" t="s">
        <v>89</v>
      </c>
      <c r="C21" s="37">
        <v>25</v>
      </c>
      <c r="D21" s="38">
        <v>0</v>
      </c>
      <c r="E21" s="34">
        <v>11260</v>
      </c>
      <c r="F21" s="245">
        <f t="shared" si="0"/>
        <v>11260</v>
      </c>
      <c r="G21" s="33" t="s">
        <v>70</v>
      </c>
      <c r="H21" s="33" t="s">
        <v>49</v>
      </c>
      <c r="I21" s="53" t="s">
        <v>777</v>
      </c>
      <c r="J21" s="32"/>
    </row>
    <row r="22" spans="1:10" s="2" customFormat="1" ht="12" customHeight="1" x14ac:dyDescent="0.2">
      <c r="A22" s="52" t="s">
        <v>8</v>
      </c>
      <c r="B22" s="48" t="s">
        <v>89</v>
      </c>
      <c r="C22" s="37">
        <v>4.9000000000000004</v>
      </c>
      <c r="D22" s="38">
        <v>0</v>
      </c>
      <c r="E22" s="34">
        <v>4060</v>
      </c>
      <c r="F22" s="245">
        <f t="shared" si="0"/>
        <v>4060</v>
      </c>
      <c r="G22" s="33" t="s">
        <v>70</v>
      </c>
      <c r="H22" s="33" t="s">
        <v>49</v>
      </c>
      <c r="I22" s="53" t="s">
        <v>777</v>
      </c>
      <c r="J22" s="32"/>
    </row>
    <row r="23" spans="1:10" s="2" customFormat="1" ht="12" customHeight="1" x14ac:dyDescent="0.2">
      <c r="A23" s="52" t="s">
        <v>376</v>
      </c>
      <c r="B23" s="48" t="s">
        <v>89</v>
      </c>
      <c r="C23" s="37">
        <v>7.4</v>
      </c>
      <c r="D23" s="38">
        <v>0</v>
      </c>
      <c r="E23" s="34">
        <v>5050</v>
      </c>
      <c r="F23" s="245">
        <f t="shared" si="0"/>
        <v>5050</v>
      </c>
      <c r="G23" s="33" t="s">
        <v>70</v>
      </c>
      <c r="H23" s="33" t="s">
        <v>49</v>
      </c>
      <c r="I23" s="53" t="s">
        <v>777</v>
      </c>
      <c r="J23" s="32"/>
    </row>
    <row r="24" spans="1:10" s="2" customFormat="1" ht="12" customHeight="1" x14ac:dyDescent="0.2">
      <c r="A24" s="52" t="s">
        <v>69</v>
      </c>
      <c r="B24" s="48" t="s">
        <v>89</v>
      </c>
      <c r="C24" s="37">
        <v>9.8000000000000007</v>
      </c>
      <c r="D24" s="38">
        <v>0</v>
      </c>
      <c r="E24" s="34">
        <v>6290</v>
      </c>
      <c r="F24" s="245">
        <f t="shared" si="0"/>
        <v>6290</v>
      </c>
      <c r="G24" s="33" t="s">
        <v>70</v>
      </c>
      <c r="H24" s="33" t="s">
        <v>49</v>
      </c>
      <c r="I24" s="53" t="s">
        <v>777</v>
      </c>
      <c r="J24" s="32"/>
    </row>
    <row r="25" spans="1:10" s="2" customFormat="1" ht="12" customHeight="1" x14ac:dyDescent="0.2">
      <c r="A25" s="52" t="s">
        <v>68</v>
      </c>
      <c r="B25" s="48" t="s">
        <v>89</v>
      </c>
      <c r="C25" s="37">
        <v>14.7</v>
      </c>
      <c r="D25" s="38">
        <v>0</v>
      </c>
      <c r="E25" s="34">
        <v>8000</v>
      </c>
      <c r="F25" s="245">
        <f t="shared" si="0"/>
        <v>8000</v>
      </c>
      <c r="G25" s="33" t="s">
        <v>70</v>
      </c>
      <c r="H25" s="33" t="s">
        <v>49</v>
      </c>
      <c r="I25" s="53" t="s">
        <v>777</v>
      </c>
      <c r="J25" s="32"/>
    </row>
    <row r="26" spans="1:10" s="2" customFormat="1" ht="12" customHeight="1" x14ac:dyDescent="0.2">
      <c r="A26" s="52" t="s">
        <v>67</v>
      </c>
      <c r="B26" s="48" t="s">
        <v>89</v>
      </c>
      <c r="C26" s="37">
        <v>25</v>
      </c>
      <c r="D26" s="38">
        <v>0</v>
      </c>
      <c r="E26" s="34">
        <v>12860</v>
      </c>
      <c r="F26" s="245">
        <f t="shared" si="0"/>
        <v>12860</v>
      </c>
      <c r="G26" s="33" t="s">
        <v>70</v>
      </c>
      <c r="H26" s="33" t="s">
        <v>49</v>
      </c>
      <c r="I26" s="53" t="s">
        <v>777</v>
      </c>
      <c r="J26" s="32"/>
    </row>
    <row r="27" spans="1:10" s="2" customFormat="1" ht="12" customHeight="1" x14ac:dyDescent="0.2">
      <c r="A27" s="52"/>
      <c r="B27" s="33"/>
      <c r="C27" s="37"/>
      <c r="D27" s="38"/>
      <c r="E27" s="34"/>
      <c r="F27" s="245"/>
      <c r="G27" s="33"/>
      <c r="H27" s="33"/>
      <c r="I27" s="160"/>
      <c r="J27" s="32"/>
    </row>
    <row r="28" spans="1:10" s="2" customFormat="1" ht="12" customHeight="1" x14ac:dyDescent="0.2">
      <c r="A28" s="52" t="s">
        <v>66</v>
      </c>
      <c r="B28" s="48" t="s">
        <v>522</v>
      </c>
      <c r="C28" s="37">
        <v>4.9000000000000004</v>
      </c>
      <c r="D28" s="38">
        <v>0</v>
      </c>
      <c r="E28" s="34">
        <v>3470</v>
      </c>
      <c r="F28" s="245">
        <f t="shared" si="0"/>
        <v>3470</v>
      </c>
      <c r="G28" s="33" t="s">
        <v>70</v>
      </c>
      <c r="H28" s="33" t="s">
        <v>49</v>
      </c>
      <c r="I28" s="53" t="s">
        <v>777</v>
      </c>
      <c r="J28" s="149"/>
    </row>
    <row r="29" spans="1:10" s="2" customFormat="1" ht="12" customHeight="1" x14ac:dyDescent="0.2">
      <c r="A29" s="52" t="s">
        <v>65</v>
      </c>
      <c r="B29" s="48" t="s">
        <v>522</v>
      </c>
      <c r="C29" s="37">
        <v>7.4</v>
      </c>
      <c r="D29" s="38">
        <v>0</v>
      </c>
      <c r="E29" s="34">
        <v>4270</v>
      </c>
      <c r="F29" s="245">
        <f t="shared" si="0"/>
        <v>4270</v>
      </c>
      <c r="G29" s="33" t="s">
        <v>70</v>
      </c>
      <c r="H29" s="33" t="s">
        <v>49</v>
      </c>
      <c r="I29" s="53" t="s">
        <v>777</v>
      </c>
      <c r="J29" s="149"/>
    </row>
    <row r="30" spans="1:10" s="2" customFormat="1" ht="12" customHeight="1" x14ac:dyDescent="0.2">
      <c r="A30" s="52" t="s">
        <v>64</v>
      </c>
      <c r="B30" s="48" t="s">
        <v>522</v>
      </c>
      <c r="C30" s="37">
        <v>9.8000000000000007</v>
      </c>
      <c r="D30" s="38">
        <v>0</v>
      </c>
      <c r="E30" s="34">
        <v>5330</v>
      </c>
      <c r="F30" s="245">
        <f t="shared" si="0"/>
        <v>5330</v>
      </c>
      <c r="G30" s="33" t="s">
        <v>70</v>
      </c>
      <c r="H30" s="33" t="s">
        <v>49</v>
      </c>
      <c r="I30" s="53" t="s">
        <v>777</v>
      </c>
      <c r="J30" s="149"/>
    </row>
    <row r="31" spans="1:10" s="2" customFormat="1" ht="12" customHeight="1" x14ac:dyDescent="0.2">
      <c r="A31" s="52" t="s">
        <v>63</v>
      </c>
      <c r="B31" s="48" t="s">
        <v>522</v>
      </c>
      <c r="C31" s="37">
        <v>14.7</v>
      </c>
      <c r="D31" s="38">
        <v>0</v>
      </c>
      <c r="E31" s="34">
        <v>6810</v>
      </c>
      <c r="F31" s="245">
        <f t="shared" si="0"/>
        <v>6810</v>
      </c>
      <c r="G31" s="33" t="s">
        <v>70</v>
      </c>
      <c r="H31" s="33" t="s">
        <v>49</v>
      </c>
      <c r="I31" s="53" t="s">
        <v>777</v>
      </c>
      <c r="J31" s="149"/>
    </row>
    <row r="32" spans="1:10" s="2" customFormat="1" ht="12" customHeight="1" x14ac:dyDescent="0.2">
      <c r="A32" s="52" t="s">
        <v>62</v>
      </c>
      <c r="B32" s="48" t="s">
        <v>522</v>
      </c>
      <c r="C32" s="37">
        <v>25</v>
      </c>
      <c r="D32" s="38">
        <v>0</v>
      </c>
      <c r="E32" s="34">
        <v>10950</v>
      </c>
      <c r="F32" s="245">
        <f t="shared" si="0"/>
        <v>10950</v>
      </c>
      <c r="G32" s="33" t="s">
        <v>70</v>
      </c>
      <c r="H32" s="33" t="s">
        <v>49</v>
      </c>
      <c r="I32" s="53" t="s">
        <v>777</v>
      </c>
      <c r="J32" s="149"/>
    </row>
    <row r="33" spans="1:10" s="2" customFormat="1" ht="12" customHeight="1" x14ac:dyDescent="0.2">
      <c r="A33" s="52" t="s">
        <v>61</v>
      </c>
      <c r="B33" s="48" t="s">
        <v>522</v>
      </c>
      <c r="C33" s="37">
        <v>4.9000000000000004</v>
      </c>
      <c r="D33" s="38">
        <v>0</v>
      </c>
      <c r="E33" s="34">
        <v>3960</v>
      </c>
      <c r="F33" s="245">
        <f t="shared" si="0"/>
        <v>3960</v>
      </c>
      <c r="G33" s="33" t="s">
        <v>70</v>
      </c>
      <c r="H33" s="33" t="s">
        <v>49</v>
      </c>
      <c r="I33" s="53" t="s">
        <v>777</v>
      </c>
      <c r="J33" s="32"/>
    </row>
    <row r="34" spans="1:10" s="2" customFormat="1" ht="12" customHeight="1" x14ac:dyDescent="0.2">
      <c r="A34" s="52" t="s">
        <v>60</v>
      </c>
      <c r="B34" s="48" t="s">
        <v>522</v>
      </c>
      <c r="C34" s="37">
        <v>7.4</v>
      </c>
      <c r="D34" s="38">
        <v>0</v>
      </c>
      <c r="E34" s="34">
        <v>4900</v>
      </c>
      <c r="F34" s="245">
        <f t="shared" si="0"/>
        <v>4900</v>
      </c>
      <c r="G34" s="33" t="s">
        <v>70</v>
      </c>
      <c r="H34" s="33" t="s">
        <v>49</v>
      </c>
      <c r="I34" s="53" t="s">
        <v>777</v>
      </c>
      <c r="J34" s="32"/>
    </row>
    <row r="35" spans="1:10" s="2" customFormat="1" ht="12" customHeight="1" x14ac:dyDescent="0.2">
      <c r="A35" s="52" t="s">
        <v>59</v>
      </c>
      <c r="B35" s="48" t="s">
        <v>522</v>
      </c>
      <c r="C35" s="37">
        <v>9.8000000000000007</v>
      </c>
      <c r="D35" s="38">
        <v>0</v>
      </c>
      <c r="E35" s="34">
        <v>6100</v>
      </c>
      <c r="F35" s="245">
        <f t="shared" si="0"/>
        <v>6100</v>
      </c>
      <c r="G35" s="33" t="s">
        <v>70</v>
      </c>
      <c r="H35" s="33" t="s">
        <v>49</v>
      </c>
      <c r="I35" s="53" t="s">
        <v>777</v>
      </c>
      <c r="J35" s="32"/>
    </row>
    <row r="36" spans="1:10" s="2" customFormat="1" ht="12" customHeight="1" x14ac:dyDescent="0.2">
      <c r="A36" s="52" t="s">
        <v>58</v>
      </c>
      <c r="B36" s="48" t="s">
        <v>522</v>
      </c>
      <c r="C36" s="37">
        <v>14.7</v>
      </c>
      <c r="D36" s="38">
        <v>0</v>
      </c>
      <c r="E36" s="34">
        <v>7780</v>
      </c>
      <c r="F36" s="245">
        <f t="shared" si="0"/>
        <v>7780</v>
      </c>
      <c r="G36" s="33" t="s">
        <v>70</v>
      </c>
      <c r="H36" s="33" t="s">
        <v>49</v>
      </c>
      <c r="I36" s="53" t="s">
        <v>777</v>
      </c>
      <c r="J36" s="32"/>
    </row>
    <row r="37" spans="1:10" s="2" customFormat="1" ht="12" customHeight="1" x14ac:dyDescent="0.2">
      <c r="A37" s="52" t="s">
        <v>57</v>
      </c>
      <c r="B37" s="48" t="s">
        <v>522</v>
      </c>
      <c r="C37" s="37">
        <v>25</v>
      </c>
      <c r="D37" s="38">
        <v>0</v>
      </c>
      <c r="E37" s="34">
        <v>12500</v>
      </c>
      <c r="F37" s="245">
        <f t="shared" si="0"/>
        <v>12500</v>
      </c>
      <c r="G37" s="33" t="s">
        <v>70</v>
      </c>
      <c r="H37" s="33" t="s">
        <v>49</v>
      </c>
      <c r="I37" s="53" t="s">
        <v>777</v>
      </c>
      <c r="J37" s="32"/>
    </row>
    <row r="38" spans="1:10" s="2" customFormat="1" ht="12" customHeight="1" x14ac:dyDescent="0.2">
      <c r="A38" s="52"/>
      <c r="B38" s="33"/>
      <c r="C38" s="37"/>
      <c r="D38" s="38"/>
      <c r="E38" s="34"/>
      <c r="F38" s="245"/>
      <c r="G38" s="33"/>
      <c r="H38" s="33"/>
      <c r="I38" s="160"/>
      <c r="J38" s="32"/>
    </row>
    <row r="39" spans="1:10" s="2" customFormat="1" ht="12" customHeight="1" x14ac:dyDescent="0.2">
      <c r="A39" s="52" t="s">
        <v>56</v>
      </c>
      <c r="B39" s="48" t="s">
        <v>522</v>
      </c>
      <c r="C39" s="37">
        <v>4.9000000000000004</v>
      </c>
      <c r="D39" s="38">
        <v>0</v>
      </c>
      <c r="E39" s="34">
        <v>3560</v>
      </c>
      <c r="F39" s="245">
        <f t="shared" si="0"/>
        <v>3560</v>
      </c>
      <c r="G39" s="33" t="s">
        <v>70</v>
      </c>
      <c r="H39" s="33" t="s">
        <v>49</v>
      </c>
      <c r="I39" s="53" t="s">
        <v>777</v>
      </c>
      <c r="J39" s="32"/>
    </row>
    <row r="40" spans="1:10" s="2" customFormat="1" ht="12" customHeight="1" x14ac:dyDescent="0.2">
      <c r="A40" s="52" t="s">
        <v>4</v>
      </c>
      <c r="B40" s="48" t="s">
        <v>522</v>
      </c>
      <c r="C40" s="37">
        <v>7.4</v>
      </c>
      <c r="D40" s="38">
        <v>0</v>
      </c>
      <c r="E40" s="34">
        <v>4410</v>
      </c>
      <c r="F40" s="245">
        <f t="shared" si="0"/>
        <v>4410</v>
      </c>
      <c r="G40" s="33" t="s">
        <v>70</v>
      </c>
      <c r="H40" s="33" t="s">
        <v>49</v>
      </c>
      <c r="I40" s="53" t="s">
        <v>777</v>
      </c>
      <c r="J40" s="32"/>
    </row>
    <row r="41" spans="1:10" s="2" customFormat="1" ht="12" customHeight="1" x14ac:dyDescent="0.2">
      <c r="A41" s="52" t="s">
        <v>3</v>
      </c>
      <c r="B41" s="48" t="s">
        <v>522</v>
      </c>
      <c r="C41" s="37">
        <v>9.8000000000000007</v>
      </c>
      <c r="D41" s="38">
        <v>0</v>
      </c>
      <c r="E41" s="34">
        <v>5490</v>
      </c>
      <c r="F41" s="245">
        <f t="shared" si="0"/>
        <v>5490</v>
      </c>
      <c r="G41" s="33" t="s">
        <v>70</v>
      </c>
      <c r="H41" s="33" t="s">
        <v>49</v>
      </c>
      <c r="I41" s="53" t="s">
        <v>777</v>
      </c>
      <c r="J41" s="32"/>
    </row>
    <row r="42" spans="1:10" s="2" customFormat="1" ht="12" customHeight="1" x14ac:dyDescent="0.2">
      <c r="A42" s="52" t="s">
        <v>2</v>
      </c>
      <c r="B42" s="48" t="s">
        <v>522</v>
      </c>
      <c r="C42" s="37">
        <v>14.7</v>
      </c>
      <c r="D42" s="38">
        <v>0</v>
      </c>
      <c r="E42" s="34">
        <v>7020</v>
      </c>
      <c r="F42" s="245">
        <f t="shared" si="0"/>
        <v>7020</v>
      </c>
      <c r="G42" s="33" t="s">
        <v>70</v>
      </c>
      <c r="H42" s="33" t="s">
        <v>49</v>
      </c>
      <c r="I42" s="53" t="s">
        <v>777</v>
      </c>
      <c r="J42" s="32"/>
    </row>
    <row r="43" spans="1:10" s="2" customFormat="1" ht="12" customHeight="1" x14ac:dyDescent="0.2">
      <c r="A43" s="52" t="s">
        <v>1</v>
      </c>
      <c r="B43" s="48" t="s">
        <v>522</v>
      </c>
      <c r="C43" s="37">
        <v>25</v>
      </c>
      <c r="D43" s="38">
        <v>0</v>
      </c>
      <c r="E43" s="34">
        <v>11260</v>
      </c>
      <c r="F43" s="245">
        <f t="shared" si="0"/>
        <v>11260</v>
      </c>
      <c r="G43" s="33" t="s">
        <v>70</v>
      </c>
      <c r="H43" s="33" t="s">
        <v>49</v>
      </c>
      <c r="I43" s="53" t="s">
        <v>777</v>
      </c>
      <c r="J43" s="32"/>
    </row>
    <row r="44" spans="1:10" s="2" customFormat="1" ht="12" customHeight="1" x14ac:dyDescent="0.2">
      <c r="A44" s="52" t="s">
        <v>0</v>
      </c>
      <c r="B44" s="48" t="s">
        <v>522</v>
      </c>
      <c r="C44" s="37">
        <v>39</v>
      </c>
      <c r="D44" s="38">
        <v>0</v>
      </c>
      <c r="E44" s="34">
        <v>15950</v>
      </c>
      <c r="F44" s="245">
        <f t="shared" si="0"/>
        <v>15950</v>
      </c>
      <c r="G44" s="33" t="s">
        <v>70</v>
      </c>
      <c r="H44" s="33" t="s">
        <v>49</v>
      </c>
      <c r="I44" s="53" t="s">
        <v>777</v>
      </c>
      <c r="J44" s="32"/>
    </row>
    <row r="45" spans="1:10" s="2" customFormat="1" ht="12" customHeight="1" x14ac:dyDescent="0.2">
      <c r="A45" s="52" t="s">
        <v>257</v>
      </c>
      <c r="B45" s="48" t="s">
        <v>522</v>
      </c>
      <c r="C45" s="37">
        <v>59</v>
      </c>
      <c r="D45" s="38">
        <v>0</v>
      </c>
      <c r="E45" s="34">
        <v>27510</v>
      </c>
      <c r="F45" s="245">
        <f t="shared" si="0"/>
        <v>27510</v>
      </c>
      <c r="G45" s="33" t="s">
        <v>70</v>
      </c>
      <c r="H45" s="33" t="s">
        <v>49</v>
      </c>
      <c r="I45" s="53" t="s">
        <v>777</v>
      </c>
      <c r="J45" s="32"/>
    </row>
    <row r="46" spans="1:10" s="2" customFormat="1" ht="12" customHeight="1" x14ac:dyDescent="0.2">
      <c r="A46" s="52" t="s">
        <v>525</v>
      </c>
      <c r="B46" s="33" t="s">
        <v>522</v>
      </c>
      <c r="C46" s="38">
        <v>98</v>
      </c>
      <c r="D46" s="38">
        <v>0</v>
      </c>
      <c r="E46" s="34">
        <v>43740</v>
      </c>
      <c r="F46" s="245">
        <f t="shared" si="0"/>
        <v>43740</v>
      </c>
      <c r="G46" s="33" t="s">
        <v>70</v>
      </c>
      <c r="H46" s="33" t="s">
        <v>49</v>
      </c>
      <c r="I46" s="53" t="s">
        <v>777</v>
      </c>
      <c r="J46" s="32"/>
    </row>
    <row r="47" spans="1:10" ht="12" customHeight="1" x14ac:dyDescent="0.2">
      <c r="A47" s="52" t="s">
        <v>526</v>
      </c>
      <c r="B47" s="33" t="s">
        <v>522</v>
      </c>
      <c r="C47" s="38">
        <v>157</v>
      </c>
      <c r="D47" s="38">
        <v>0</v>
      </c>
      <c r="E47" s="34">
        <v>55150</v>
      </c>
      <c r="F47" s="245">
        <f t="shared" si="0"/>
        <v>55150</v>
      </c>
      <c r="G47" s="33" t="s">
        <v>70</v>
      </c>
      <c r="H47" s="33" t="s">
        <v>49</v>
      </c>
      <c r="I47" s="53" t="s">
        <v>777</v>
      </c>
      <c r="J47" s="32"/>
    </row>
    <row r="48" spans="1:10" s="2" customFormat="1" ht="12" customHeight="1" x14ac:dyDescent="0.2">
      <c r="A48" s="52" t="s">
        <v>256</v>
      </c>
      <c r="B48" s="48" t="s">
        <v>522</v>
      </c>
      <c r="C48" s="37">
        <v>4.9000000000000004</v>
      </c>
      <c r="D48" s="38">
        <v>0</v>
      </c>
      <c r="E48" s="34">
        <v>4060</v>
      </c>
      <c r="F48" s="245">
        <f t="shared" si="0"/>
        <v>4060</v>
      </c>
      <c r="G48" s="33" t="s">
        <v>70</v>
      </c>
      <c r="H48" s="33" t="s">
        <v>49</v>
      </c>
      <c r="I48" s="53" t="s">
        <v>777</v>
      </c>
      <c r="J48" s="32"/>
    </row>
    <row r="49" spans="1:10" s="2" customFormat="1" ht="12" customHeight="1" x14ac:dyDescent="0.2">
      <c r="A49" s="52" t="s">
        <v>255</v>
      </c>
      <c r="B49" s="48" t="s">
        <v>522</v>
      </c>
      <c r="C49" s="37">
        <v>7.4</v>
      </c>
      <c r="D49" s="38">
        <v>0</v>
      </c>
      <c r="E49" s="34">
        <v>5050</v>
      </c>
      <c r="F49" s="245">
        <f t="shared" si="0"/>
        <v>5050</v>
      </c>
      <c r="G49" s="33" t="s">
        <v>70</v>
      </c>
      <c r="H49" s="33" t="s">
        <v>49</v>
      </c>
      <c r="I49" s="53" t="s">
        <v>777</v>
      </c>
      <c r="J49" s="32"/>
    </row>
    <row r="50" spans="1:10" s="2" customFormat="1" ht="12" customHeight="1" x14ac:dyDescent="0.2">
      <c r="A50" s="52" t="s">
        <v>254</v>
      </c>
      <c r="B50" s="48" t="s">
        <v>522</v>
      </c>
      <c r="C50" s="37">
        <v>9.8000000000000007</v>
      </c>
      <c r="D50" s="38">
        <v>0</v>
      </c>
      <c r="E50" s="34">
        <v>6290</v>
      </c>
      <c r="F50" s="245">
        <f t="shared" si="0"/>
        <v>6290</v>
      </c>
      <c r="G50" s="33" t="s">
        <v>70</v>
      </c>
      <c r="H50" s="33" t="s">
        <v>49</v>
      </c>
      <c r="I50" s="53" t="s">
        <v>777</v>
      </c>
      <c r="J50" s="32"/>
    </row>
    <row r="51" spans="1:10" s="2" customFormat="1" ht="12" customHeight="1" x14ac:dyDescent="0.2">
      <c r="A51" s="52" t="s">
        <v>253</v>
      </c>
      <c r="B51" s="48" t="s">
        <v>522</v>
      </c>
      <c r="C51" s="37">
        <v>14.7</v>
      </c>
      <c r="D51" s="38">
        <v>0</v>
      </c>
      <c r="E51" s="34">
        <v>8000</v>
      </c>
      <c r="F51" s="245">
        <f t="shared" si="0"/>
        <v>8000</v>
      </c>
      <c r="G51" s="33" t="s">
        <v>70</v>
      </c>
      <c r="H51" s="33" t="s">
        <v>49</v>
      </c>
      <c r="I51" s="53" t="s">
        <v>777</v>
      </c>
      <c r="J51" s="32"/>
    </row>
    <row r="52" spans="1:10" s="2" customFormat="1" ht="12" customHeight="1" x14ac:dyDescent="0.2">
      <c r="A52" s="52" t="s">
        <v>252</v>
      </c>
      <c r="B52" s="48" t="s">
        <v>522</v>
      </c>
      <c r="C52" s="37">
        <v>25</v>
      </c>
      <c r="D52" s="38">
        <v>0</v>
      </c>
      <c r="E52" s="34">
        <v>12860</v>
      </c>
      <c r="F52" s="245">
        <f t="shared" si="0"/>
        <v>12860</v>
      </c>
      <c r="G52" s="33" t="s">
        <v>70</v>
      </c>
      <c r="H52" s="33" t="s">
        <v>49</v>
      </c>
      <c r="I52" s="53" t="s">
        <v>777</v>
      </c>
      <c r="J52" s="32"/>
    </row>
    <row r="53" spans="1:10" s="2" customFormat="1" ht="12" customHeight="1" x14ac:dyDescent="0.2">
      <c r="A53" s="52"/>
      <c r="B53" s="33"/>
      <c r="C53" s="37"/>
      <c r="D53" s="38"/>
      <c r="E53" s="34"/>
      <c r="F53" s="245"/>
      <c r="G53" s="33"/>
      <c r="H53" s="33"/>
      <c r="I53" s="160"/>
      <c r="J53" s="32"/>
    </row>
    <row r="54" spans="1:10" s="2" customFormat="1" ht="12" customHeight="1" x14ac:dyDescent="0.2">
      <c r="A54" s="240" t="s">
        <v>898</v>
      </c>
      <c r="B54" s="241" t="s">
        <v>899</v>
      </c>
      <c r="C54" s="242">
        <v>4.9000000000000004</v>
      </c>
      <c r="D54" s="243">
        <v>0</v>
      </c>
      <c r="E54" s="244">
        <v>2570</v>
      </c>
      <c r="F54" s="245">
        <f t="shared" si="0"/>
        <v>2570</v>
      </c>
      <c r="G54" s="241" t="s">
        <v>70</v>
      </c>
      <c r="H54" s="241" t="s">
        <v>49</v>
      </c>
      <c r="I54" s="53" t="s">
        <v>777</v>
      </c>
      <c r="J54" s="247"/>
    </row>
    <row r="55" spans="1:10" s="2" customFormat="1" ht="12" customHeight="1" x14ac:dyDescent="0.2">
      <c r="A55" s="240"/>
      <c r="B55" s="241"/>
      <c r="C55" s="242"/>
      <c r="D55" s="243"/>
      <c r="E55" s="244"/>
      <c r="F55" s="245"/>
      <c r="G55" s="241"/>
      <c r="H55" s="241"/>
      <c r="I55" s="246"/>
      <c r="J55" s="247"/>
    </row>
    <row r="56" spans="1:10" s="2" customFormat="1" ht="12" customHeight="1" x14ac:dyDescent="0.2">
      <c r="A56" s="149" t="s">
        <v>854</v>
      </c>
      <c r="B56" s="33" t="s">
        <v>534</v>
      </c>
      <c r="C56" s="37">
        <v>3.4</v>
      </c>
      <c r="D56" s="38">
        <v>0</v>
      </c>
      <c r="E56" s="34">
        <v>2290</v>
      </c>
      <c r="F56" s="245">
        <f t="shared" si="0"/>
        <v>2290</v>
      </c>
      <c r="G56" s="33" t="s">
        <v>70</v>
      </c>
      <c r="H56" s="33" t="s">
        <v>49</v>
      </c>
      <c r="I56" s="53" t="s">
        <v>777</v>
      </c>
      <c r="J56" s="32"/>
    </row>
    <row r="57" spans="1:10" s="2" customFormat="1" ht="12" customHeight="1" x14ac:dyDescent="0.2">
      <c r="A57" s="149" t="s">
        <v>855</v>
      </c>
      <c r="B57" s="33" t="s">
        <v>534</v>
      </c>
      <c r="C57" s="37">
        <v>4.9000000000000004</v>
      </c>
      <c r="D57" s="38">
        <v>0</v>
      </c>
      <c r="E57" s="34">
        <v>2830</v>
      </c>
      <c r="F57" s="245">
        <f t="shared" si="0"/>
        <v>2830</v>
      </c>
      <c r="G57" s="33" t="s">
        <v>70</v>
      </c>
      <c r="H57" s="33" t="s">
        <v>49</v>
      </c>
      <c r="I57" s="53" t="s">
        <v>777</v>
      </c>
      <c r="J57" s="32"/>
    </row>
    <row r="58" spans="1:10" s="2" customFormat="1" ht="12" customHeight="1" x14ac:dyDescent="0.2">
      <c r="A58" s="149" t="s">
        <v>856</v>
      </c>
      <c r="B58" s="33" t="s">
        <v>534</v>
      </c>
      <c r="C58" s="37">
        <v>3.4</v>
      </c>
      <c r="D58" s="38">
        <v>0</v>
      </c>
      <c r="E58" s="34">
        <v>2290</v>
      </c>
      <c r="F58" s="245">
        <f t="shared" si="0"/>
        <v>2290</v>
      </c>
      <c r="G58" s="33" t="s">
        <v>70</v>
      </c>
      <c r="H58" s="33" t="s">
        <v>49</v>
      </c>
      <c r="I58" s="53" t="s">
        <v>777</v>
      </c>
      <c r="J58" s="32"/>
    </row>
    <row r="59" spans="1:10" s="2" customFormat="1" ht="12" customHeight="1" x14ac:dyDescent="0.2">
      <c r="A59" s="149" t="s">
        <v>857</v>
      </c>
      <c r="B59" s="33" t="s">
        <v>534</v>
      </c>
      <c r="C59" s="37">
        <v>4.9000000000000004</v>
      </c>
      <c r="D59" s="38">
        <v>0</v>
      </c>
      <c r="E59" s="34">
        <v>2830</v>
      </c>
      <c r="F59" s="245">
        <f t="shared" si="0"/>
        <v>2830</v>
      </c>
      <c r="G59" s="33" t="s">
        <v>70</v>
      </c>
      <c r="H59" s="33" t="s">
        <v>49</v>
      </c>
      <c r="I59" s="53" t="s">
        <v>777</v>
      </c>
      <c r="J59" s="32"/>
    </row>
    <row r="60" spans="1:10" s="2" customFormat="1" ht="12" customHeight="1" x14ac:dyDescent="0.2">
      <c r="A60" s="52"/>
      <c r="B60" s="33"/>
      <c r="C60" s="37"/>
      <c r="D60" s="38"/>
      <c r="E60" s="34"/>
      <c r="F60" s="245"/>
      <c r="G60" s="33"/>
      <c r="H60" s="33"/>
      <c r="I60" s="160"/>
      <c r="J60" s="32"/>
    </row>
    <row r="61" spans="1:10" s="2" customFormat="1" ht="12" customHeight="1" x14ac:dyDescent="0.2">
      <c r="A61" s="52" t="s">
        <v>159</v>
      </c>
      <c r="B61" s="48" t="s">
        <v>90</v>
      </c>
      <c r="C61" s="37">
        <v>4.9000000000000004</v>
      </c>
      <c r="D61" s="38">
        <v>0</v>
      </c>
      <c r="E61" s="34">
        <v>6670</v>
      </c>
      <c r="F61" s="245">
        <f t="shared" si="0"/>
        <v>6670</v>
      </c>
      <c r="G61" s="33" t="s">
        <v>70</v>
      </c>
      <c r="H61" s="33" t="s">
        <v>49</v>
      </c>
      <c r="I61" s="53" t="s">
        <v>777</v>
      </c>
      <c r="J61" s="32"/>
    </row>
    <row r="62" spans="1:10" s="2" customFormat="1" ht="12" customHeight="1" x14ac:dyDescent="0.2">
      <c r="A62" s="52" t="s">
        <v>259</v>
      </c>
      <c r="B62" s="48" t="s">
        <v>90</v>
      </c>
      <c r="C62" s="37">
        <v>7.4</v>
      </c>
      <c r="D62" s="38">
        <v>0</v>
      </c>
      <c r="E62" s="34">
        <v>8950</v>
      </c>
      <c r="F62" s="245">
        <f t="shared" si="0"/>
        <v>8950</v>
      </c>
      <c r="G62" s="33" t="s">
        <v>70</v>
      </c>
      <c r="H62" s="33" t="s">
        <v>49</v>
      </c>
      <c r="I62" s="53" t="s">
        <v>777</v>
      </c>
      <c r="J62" s="32"/>
    </row>
    <row r="63" spans="1:10" s="2" customFormat="1" ht="12" customHeight="1" x14ac:dyDescent="0.2">
      <c r="A63" s="52" t="s">
        <v>260</v>
      </c>
      <c r="B63" s="48" t="s">
        <v>90</v>
      </c>
      <c r="C63" s="37">
        <v>14.7</v>
      </c>
      <c r="D63" s="38">
        <v>0</v>
      </c>
      <c r="E63" s="34">
        <v>15090</v>
      </c>
      <c r="F63" s="245">
        <f t="shared" si="0"/>
        <v>15090</v>
      </c>
      <c r="G63" s="33" t="s">
        <v>70</v>
      </c>
      <c r="H63" s="33" t="s">
        <v>49</v>
      </c>
      <c r="I63" s="53" t="s">
        <v>777</v>
      </c>
      <c r="J63" s="32"/>
    </row>
    <row r="64" spans="1:10" s="2" customFormat="1" ht="12" customHeight="1" x14ac:dyDescent="0.2">
      <c r="A64" s="52" t="s">
        <v>261</v>
      </c>
      <c r="B64" s="48" t="s">
        <v>90</v>
      </c>
      <c r="C64" s="37">
        <v>25</v>
      </c>
      <c r="D64" s="38">
        <v>0</v>
      </c>
      <c r="E64" s="34">
        <v>21980</v>
      </c>
      <c r="F64" s="245">
        <f t="shared" si="0"/>
        <v>21980</v>
      </c>
      <c r="G64" s="33" t="s">
        <v>70</v>
      </c>
      <c r="H64" s="33" t="s">
        <v>49</v>
      </c>
      <c r="I64" s="53" t="s">
        <v>777</v>
      </c>
      <c r="J64" s="32"/>
    </row>
    <row r="65" spans="1:11" s="2" customFormat="1" ht="12" customHeight="1" x14ac:dyDescent="0.2">
      <c r="A65" s="52"/>
      <c r="B65" s="33"/>
      <c r="C65" s="37"/>
      <c r="D65" s="38"/>
      <c r="E65" s="34"/>
      <c r="F65" s="245"/>
      <c r="G65" s="33"/>
      <c r="H65" s="33"/>
      <c r="I65" s="33"/>
      <c r="J65" s="32"/>
    </row>
    <row r="66" spans="1:11" s="2" customFormat="1" ht="12" customHeight="1" x14ac:dyDescent="0.2">
      <c r="A66" s="52" t="s">
        <v>158</v>
      </c>
      <c r="B66" s="48" t="s">
        <v>90</v>
      </c>
      <c r="C66" s="37">
        <v>4.9000000000000004</v>
      </c>
      <c r="D66" s="38">
        <v>0</v>
      </c>
      <c r="E66" s="34">
        <v>7080</v>
      </c>
      <c r="F66" s="245">
        <f t="shared" si="0"/>
        <v>7080</v>
      </c>
      <c r="G66" s="33" t="s">
        <v>70</v>
      </c>
      <c r="H66" s="33" t="s">
        <v>49</v>
      </c>
      <c r="I66" s="53" t="s">
        <v>777</v>
      </c>
      <c r="J66" s="32"/>
    </row>
    <row r="67" spans="1:11" s="2" customFormat="1" ht="12" customHeight="1" x14ac:dyDescent="0.2">
      <c r="A67" s="52"/>
      <c r="B67" s="33"/>
      <c r="C67" s="37"/>
      <c r="D67" s="38"/>
      <c r="E67" s="34"/>
      <c r="F67" s="245"/>
      <c r="G67" s="33"/>
      <c r="H67" s="33"/>
      <c r="I67" s="33"/>
      <c r="J67" s="32"/>
    </row>
    <row r="68" spans="1:11" s="2" customFormat="1" ht="12" customHeight="1" x14ac:dyDescent="0.2">
      <c r="A68" s="52" t="s">
        <v>54</v>
      </c>
      <c r="B68" s="48" t="s">
        <v>91</v>
      </c>
      <c r="C68" s="37">
        <v>4.9000000000000004</v>
      </c>
      <c r="D68" s="38">
        <v>0</v>
      </c>
      <c r="E68" s="34">
        <v>5740</v>
      </c>
      <c r="F68" s="245">
        <f t="shared" si="0"/>
        <v>5740</v>
      </c>
      <c r="G68" s="33" t="s">
        <v>70</v>
      </c>
      <c r="H68" s="33" t="s">
        <v>49</v>
      </c>
      <c r="I68" s="53" t="s">
        <v>777</v>
      </c>
      <c r="J68" s="149"/>
      <c r="K68" s="277"/>
    </row>
    <row r="69" spans="1:11" s="2" customFormat="1" ht="12" customHeight="1" x14ac:dyDescent="0.2">
      <c r="A69" s="52" t="s">
        <v>53</v>
      </c>
      <c r="B69" s="48" t="s">
        <v>91</v>
      </c>
      <c r="C69" s="37">
        <v>7.4</v>
      </c>
      <c r="D69" s="38">
        <v>0</v>
      </c>
      <c r="E69" s="34">
        <v>7250</v>
      </c>
      <c r="F69" s="245">
        <f t="shared" si="0"/>
        <v>7250</v>
      </c>
      <c r="G69" s="33" t="s">
        <v>70</v>
      </c>
      <c r="H69" s="33" t="s">
        <v>49</v>
      </c>
      <c r="I69" s="53" t="s">
        <v>777</v>
      </c>
      <c r="J69" s="149"/>
      <c r="K69" s="277"/>
    </row>
    <row r="70" spans="1:11" s="2" customFormat="1" ht="12" customHeight="1" x14ac:dyDescent="0.2">
      <c r="A70" s="52" t="s">
        <v>52</v>
      </c>
      <c r="B70" s="48" t="s">
        <v>91</v>
      </c>
      <c r="C70" s="37">
        <v>9.8000000000000007</v>
      </c>
      <c r="D70" s="38">
        <v>0</v>
      </c>
      <c r="E70" s="34">
        <v>8060</v>
      </c>
      <c r="F70" s="245">
        <f t="shared" si="0"/>
        <v>8060</v>
      </c>
      <c r="G70" s="33" t="s">
        <v>70</v>
      </c>
      <c r="H70" s="33" t="s">
        <v>49</v>
      </c>
      <c r="I70" s="53" t="s">
        <v>777</v>
      </c>
      <c r="J70" s="149"/>
      <c r="K70" s="277"/>
    </row>
    <row r="71" spans="1:11" s="2" customFormat="1" ht="12" customHeight="1" x14ac:dyDescent="0.2">
      <c r="A71" s="52" t="s">
        <v>51</v>
      </c>
      <c r="B71" s="48" t="s">
        <v>91</v>
      </c>
      <c r="C71" s="37">
        <v>14.7</v>
      </c>
      <c r="D71" s="38">
        <v>0</v>
      </c>
      <c r="E71" s="34">
        <v>9890</v>
      </c>
      <c r="F71" s="245">
        <f t="shared" ref="F71:F94" si="1">(((1-$C$4/100)*E71+(C71*$C$3)+(D71*$D$3))*(1-$F$4/100))</f>
        <v>9890</v>
      </c>
      <c r="G71" s="33" t="s">
        <v>70</v>
      </c>
      <c r="H71" s="33" t="s">
        <v>49</v>
      </c>
      <c r="I71" s="53" t="s">
        <v>777</v>
      </c>
      <c r="J71" s="149"/>
      <c r="K71" s="277"/>
    </row>
    <row r="72" spans="1:11" s="2" customFormat="1" ht="12" customHeight="1" x14ac:dyDescent="0.2">
      <c r="A72" s="52" t="s">
        <v>50</v>
      </c>
      <c r="B72" s="48" t="s">
        <v>91</v>
      </c>
      <c r="C72" s="37">
        <v>25</v>
      </c>
      <c r="D72" s="38">
        <v>0</v>
      </c>
      <c r="E72" s="34">
        <v>13610</v>
      </c>
      <c r="F72" s="245">
        <f t="shared" si="1"/>
        <v>13610</v>
      </c>
      <c r="G72" s="33" t="s">
        <v>70</v>
      </c>
      <c r="H72" s="33" t="s">
        <v>49</v>
      </c>
      <c r="I72" s="53" t="s">
        <v>777</v>
      </c>
      <c r="J72" s="149"/>
      <c r="K72" s="277"/>
    </row>
    <row r="73" spans="1:11" s="2" customFormat="1" ht="12" customHeight="1" x14ac:dyDescent="0.2">
      <c r="A73" s="52" t="s">
        <v>294</v>
      </c>
      <c r="B73" s="48" t="s">
        <v>91</v>
      </c>
      <c r="C73" s="37">
        <v>39</v>
      </c>
      <c r="D73" s="38">
        <v>0</v>
      </c>
      <c r="E73" s="34">
        <v>19610</v>
      </c>
      <c r="F73" s="245">
        <f t="shared" si="1"/>
        <v>19610</v>
      </c>
      <c r="G73" s="33" t="s">
        <v>70</v>
      </c>
      <c r="H73" s="33" t="s">
        <v>49</v>
      </c>
      <c r="I73" s="53" t="s">
        <v>777</v>
      </c>
      <c r="J73" s="149"/>
      <c r="K73" s="277"/>
    </row>
    <row r="74" spans="1:11" s="2" customFormat="1" ht="12" customHeight="1" x14ac:dyDescent="0.2">
      <c r="A74" s="52" t="s">
        <v>293</v>
      </c>
      <c r="B74" s="48" t="s">
        <v>91</v>
      </c>
      <c r="C74" s="37">
        <v>59</v>
      </c>
      <c r="D74" s="38">
        <v>0</v>
      </c>
      <c r="E74" s="34">
        <v>27240</v>
      </c>
      <c r="F74" s="245">
        <f t="shared" si="1"/>
        <v>27240</v>
      </c>
      <c r="G74" s="33" t="s">
        <v>70</v>
      </c>
      <c r="H74" s="33" t="s">
        <v>49</v>
      </c>
      <c r="I74" s="53" t="s">
        <v>777</v>
      </c>
      <c r="J74" s="149"/>
      <c r="K74" s="277"/>
    </row>
    <row r="75" spans="1:11" s="2" customFormat="1" ht="12" customHeight="1" x14ac:dyDescent="0.2">
      <c r="A75" s="52" t="s">
        <v>292</v>
      </c>
      <c r="B75" s="48" t="s">
        <v>91</v>
      </c>
      <c r="C75" s="37">
        <v>98</v>
      </c>
      <c r="D75" s="38">
        <v>0</v>
      </c>
      <c r="E75" s="34">
        <v>41720</v>
      </c>
      <c r="F75" s="245">
        <f t="shared" si="1"/>
        <v>41720</v>
      </c>
      <c r="G75" s="33" t="s">
        <v>70</v>
      </c>
      <c r="H75" s="33" t="s">
        <v>49</v>
      </c>
      <c r="I75" s="53" t="s">
        <v>777</v>
      </c>
      <c r="J75" s="149"/>
      <c r="K75" s="277"/>
    </row>
    <row r="76" spans="1:11" s="2" customFormat="1" ht="12" customHeight="1" x14ac:dyDescent="0.2">
      <c r="A76" s="52" t="s">
        <v>291</v>
      </c>
      <c r="B76" s="48" t="s">
        <v>91</v>
      </c>
      <c r="C76" s="37">
        <v>157</v>
      </c>
      <c r="D76" s="38">
        <v>0</v>
      </c>
      <c r="E76" s="34">
        <v>68130</v>
      </c>
      <c r="F76" s="245">
        <f t="shared" si="1"/>
        <v>68130</v>
      </c>
      <c r="G76" s="33" t="s">
        <v>70</v>
      </c>
      <c r="H76" s="33" t="s">
        <v>49</v>
      </c>
      <c r="I76" s="53" t="s">
        <v>777</v>
      </c>
      <c r="J76" s="32"/>
      <c r="K76" s="277"/>
    </row>
    <row r="77" spans="1:11" s="2" customFormat="1" ht="12" customHeight="1" x14ac:dyDescent="0.2">
      <c r="A77" s="52"/>
      <c r="B77" s="33"/>
      <c r="C77" s="37"/>
      <c r="D77" s="38"/>
      <c r="E77" s="34"/>
      <c r="F77" s="245"/>
      <c r="G77" s="33"/>
      <c r="H77" s="33"/>
      <c r="I77" s="33"/>
      <c r="J77" s="32"/>
    </row>
    <row r="78" spans="1:11" s="2" customFormat="1" ht="11.25" customHeight="1" x14ac:dyDescent="0.2">
      <c r="A78" s="52" t="s">
        <v>154</v>
      </c>
      <c r="B78" s="48" t="s">
        <v>92</v>
      </c>
      <c r="C78" s="37">
        <v>4.9000000000000004</v>
      </c>
      <c r="D78" s="38">
        <v>0</v>
      </c>
      <c r="E78" s="34">
        <v>12650</v>
      </c>
      <c r="F78" s="245">
        <f t="shared" si="1"/>
        <v>12650</v>
      </c>
      <c r="G78" s="33" t="s">
        <v>70</v>
      </c>
      <c r="H78" s="33" t="s">
        <v>49</v>
      </c>
      <c r="I78" s="53" t="s">
        <v>777</v>
      </c>
      <c r="J78" s="32"/>
    </row>
    <row r="79" spans="1:11" s="2" customFormat="1" ht="11.25" customHeight="1" x14ac:dyDescent="0.2">
      <c r="A79" s="52" t="s">
        <v>155</v>
      </c>
      <c r="B79" s="48" t="s">
        <v>92</v>
      </c>
      <c r="C79" s="37">
        <v>7.4</v>
      </c>
      <c r="D79" s="38">
        <v>0</v>
      </c>
      <c r="E79" s="34">
        <v>15870</v>
      </c>
      <c r="F79" s="245">
        <f t="shared" si="1"/>
        <v>15870</v>
      </c>
      <c r="G79" s="33" t="s">
        <v>70</v>
      </c>
      <c r="H79" s="33" t="s">
        <v>49</v>
      </c>
      <c r="I79" s="53" t="s">
        <v>777</v>
      </c>
      <c r="J79" s="32"/>
    </row>
    <row r="80" spans="1:11" s="2" customFormat="1" ht="11.25" customHeight="1" x14ac:dyDescent="0.2">
      <c r="A80" s="52" t="s">
        <v>156</v>
      </c>
      <c r="B80" s="48" t="s">
        <v>92</v>
      </c>
      <c r="C80" s="37">
        <v>9.8000000000000007</v>
      </c>
      <c r="D80" s="38">
        <v>0</v>
      </c>
      <c r="E80" s="34">
        <v>18480</v>
      </c>
      <c r="F80" s="245">
        <f t="shared" si="1"/>
        <v>18480</v>
      </c>
      <c r="G80" s="33" t="s">
        <v>70</v>
      </c>
      <c r="H80" s="33" t="s">
        <v>49</v>
      </c>
      <c r="I80" s="53" t="s">
        <v>777</v>
      </c>
      <c r="J80" s="32"/>
    </row>
    <row r="81" spans="1:10" s="2" customFormat="1" ht="11.25" customHeight="1" x14ac:dyDescent="0.2">
      <c r="A81" s="52" t="s">
        <v>157</v>
      </c>
      <c r="B81" s="48" t="s">
        <v>92</v>
      </c>
      <c r="C81" s="37">
        <v>14.7</v>
      </c>
      <c r="D81" s="38">
        <v>0</v>
      </c>
      <c r="E81" s="34">
        <v>28730</v>
      </c>
      <c r="F81" s="245">
        <f t="shared" si="1"/>
        <v>28730</v>
      </c>
      <c r="G81" s="33" t="s">
        <v>70</v>
      </c>
      <c r="H81" s="33" t="s">
        <v>49</v>
      </c>
      <c r="I81" s="53" t="s">
        <v>777</v>
      </c>
      <c r="J81" s="32"/>
    </row>
    <row r="82" spans="1:10" s="2" customFormat="1" ht="12" customHeight="1" x14ac:dyDescent="0.2">
      <c r="A82" s="52"/>
      <c r="B82" s="48"/>
      <c r="C82" s="37"/>
      <c r="D82" s="38"/>
      <c r="E82" s="34"/>
      <c r="F82" s="245"/>
      <c r="G82" s="33"/>
      <c r="H82" s="33"/>
      <c r="I82" s="160"/>
      <c r="J82" s="32"/>
    </row>
    <row r="83" spans="1:10" s="2" customFormat="1" ht="12" customHeight="1" x14ac:dyDescent="0.2">
      <c r="A83" s="52" t="s">
        <v>355</v>
      </c>
      <c r="B83" s="48" t="s">
        <v>92</v>
      </c>
      <c r="C83" s="37">
        <v>4.9000000000000004</v>
      </c>
      <c r="D83" s="38">
        <v>0</v>
      </c>
      <c r="E83" s="34">
        <v>14320</v>
      </c>
      <c r="F83" s="245">
        <f t="shared" si="1"/>
        <v>14320</v>
      </c>
      <c r="G83" s="33" t="s">
        <v>70</v>
      </c>
      <c r="H83" s="33" t="s">
        <v>49</v>
      </c>
      <c r="I83" s="53" t="s">
        <v>777</v>
      </c>
      <c r="J83" s="149"/>
    </row>
    <row r="84" spans="1:10" s="2" customFormat="1" ht="12" customHeight="1" x14ac:dyDescent="0.2">
      <c r="A84" s="52" t="s">
        <v>356</v>
      </c>
      <c r="B84" s="48" t="s">
        <v>92</v>
      </c>
      <c r="C84" s="37">
        <v>7.4</v>
      </c>
      <c r="D84" s="38">
        <v>0</v>
      </c>
      <c r="E84" s="34">
        <v>17750</v>
      </c>
      <c r="F84" s="245">
        <f t="shared" si="1"/>
        <v>17750</v>
      </c>
      <c r="G84" s="33" t="s">
        <v>70</v>
      </c>
      <c r="H84" s="33" t="s">
        <v>49</v>
      </c>
      <c r="I84" s="53" t="s">
        <v>777</v>
      </c>
      <c r="J84" s="32"/>
    </row>
    <row r="85" spans="1:10" s="2" customFormat="1" ht="12" customHeight="1" x14ac:dyDescent="0.2">
      <c r="A85" s="52" t="s">
        <v>357</v>
      </c>
      <c r="B85" s="48" t="s">
        <v>92</v>
      </c>
      <c r="C85" s="37">
        <v>9.8000000000000007</v>
      </c>
      <c r="D85" s="38">
        <v>0</v>
      </c>
      <c r="E85" s="34">
        <v>20170</v>
      </c>
      <c r="F85" s="245">
        <f t="shared" si="1"/>
        <v>20170</v>
      </c>
      <c r="G85" s="33" t="s">
        <v>70</v>
      </c>
      <c r="H85" s="33" t="s">
        <v>49</v>
      </c>
      <c r="I85" s="53" t="s">
        <v>777</v>
      </c>
      <c r="J85" s="32"/>
    </row>
    <row r="86" spans="1:10" s="2" customFormat="1" ht="12" customHeight="1" x14ac:dyDescent="0.2">
      <c r="A86" s="52" t="s">
        <v>358</v>
      </c>
      <c r="B86" s="48" t="s">
        <v>92</v>
      </c>
      <c r="C86" s="37">
        <v>14.7</v>
      </c>
      <c r="D86" s="38">
        <v>0</v>
      </c>
      <c r="E86" s="34">
        <v>29570</v>
      </c>
      <c r="F86" s="245">
        <f t="shared" si="1"/>
        <v>29570</v>
      </c>
      <c r="G86" s="33" t="s">
        <v>70</v>
      </c>
      <c r="H86" s="33" t="s">
        <v>49</v>
      </c>
      <c r="I86" s="53" t="s">
        <v>777</v>
      </c>
      <c r="J86" s="32"/>
    </row>
    <row r="87" spans="1:10" s="2" customFormat="1" ht="12" customHeight="1" x14ac:dyDescent="0.2">
      <c r="A87" s="52" t="s">
        <v>359</v>
      </c>
      <c r="B87" s="48" t="s">
        <v>92</v>
      </c>
      <c r="C87" s="37">
        <v>25</v>
      </c>
      <c r="D87" s="38">
        <v>0</v>
      </c>
      <c r="E87" s="34">
        <v>34580</v>
      </c>
      <c r="F87" s="245">
        <f t="shared" si="1"/>
        <v>34580</v>
      </c>
      <c r="G87" s="33" t="s">
        <v>70</v>
      </c>
      <c r="H87" s="33" t="s">
        <v>49</v>
      </c>
      <c r="I87" s="53" t="s">
        <v>777</v>
      </c>
      <c r="J87" s="32"/>
    </row>
    <row r="88" spans="1:10" s="2" customFormat="1" ht="12" customHeight="1" x14ac:dyDescent="0.2">
      <c r="A88" s="52" t="s">
        <v>360</v>
      </c>
      <c r="B88" s="48" t="s">
        <v>92</v>
      </c>
      <c r="C88" s="37">
        <v>39</v>
      </c>
      <c r="D88" s="38">
        <v>0</v>
      </c>
      <c r="E88" s="34">
        <v>47260</v>
      </c>
      <c r="F88" s="245">
        <f t="shared" si="1"/>
        <v>47260</v>
      </c>
      <c r="G88" s="33" t="s">
        <v>70</v>
      </c>
      <c r="H88" s="33" t="s">
        <v>49</v>
      </c>
      <c r="I88" s="53" t="s">
        <v>777</v>
      </c>
      <c r="J88" s="32"/>
    </row>
    <row r="89" spans="1:10" s="2" customFormat="1" ht="12" customHeight="1" x14ac:dyDescent="0.2">
      <c r="A89" s="52" t="s">
        <v>361</v>
      </c>
      <c r="B89" s="48" t="s">
        <v>92</v>
      </c>
      <c r="C89" s="37">
        <v>59</v>
      </c>
      <c r="D89" s="38">
        <v>0</v>
      </c>
      <c r="E89" s="34">
        <v>69140</v>
      </c>
      <c r="F89" s="245">
        <f t="shared" si="1"/>
        <v>69140</v>
      </c>
      <c r="G89" s="33" t="s">
        <v>70</v>
      </c>
      <c r="H89" s="33" t="s">
        <v>49</v>
      </c>
      <c r="I89" s="53" t="s">
        <v>777</v>
      </c>
      <c r="J89" s="32"/>
    </row>
    <row r="90" spans="1:10" s="2" customFormat="1" ht="12" customHeight="1" x14ac:dyDescent="0.2">
      <c r="A90" s="267"/>
      <c r="B90" s="268"/>
      <c r="C90" s="269"/>
      <c r="D90" s="270"/>
      <c r="E90" s="271"/>
      <c r="F90" s="272"/>
      <c r="G90" s="21"/>
      <c r="H90" s="21"/>
      <c r="I90" s="273"/>
    </row>
    <row r="91" spans="1:10" s="2" customFormat="1" ht="12" customHeight="1" x14ac:dyDescent="0.2">
      <c r="A91" s="52" t="s">
        <v>937</v>
      </c>
      <c r="B91" s="241" t="s">
        <v>936</v>
      </c>
      <c r="C91" s="242">
        <v>39</v>
      </c>
      <c r="D91" s="243">
        <v>0</v>
      </c>
      <c r="E91" s="248">
        <v>9150</v>
      </c>
      <c r="F91" s="245">
        <f t="shared" si="1"/>
        <v>9150</v>
      </c>
      <c r="G91" s="33" t="s">
        <v>70</v>
      </c>
      <c r="H91" s="33" t="s">
        <v>49</v>
      </c>
      <c r="I91" s="249" t="s">
        <v>775</v>
      </c>
      <c r="J91" s="274" t="s">
        <v>1009</v>
      </c>
    </row>
    <row r="92" spans="1:10" s="2" customFormat="1" ht="12" customHeight="1" x14ac:dyDescent="0.2">
      <c r="A92" s="52" t="s">
        <v>938</v>
      </c>
      <c r="B92" s="241" t="s">
        <v>936</v>
      </c>
      <c r="C92" s="242">
        <v>59</v>
      </c>
      <c r="D92" s="243">
        <v>0</v>
      </c>
      <c r="E92" s="248">
        <v>11840</v>
      </c>
      <c r="F92" s="245">
        <f t="shared" si="1"/>
        <v>11840</v>
      </c>
      <c r="G92" s="33" t="s">
        <v>70</v>
      </c>
      <c r="H92" s="33" t="s">
        <v>49</v>
      </c>
      <c r="I92" s="249" t="s">
        <v>775</v>
      </c>
      <c r="J92" s="274" t="s">
        <v>1010</v>
      </c>
    </row>
    <row r="93" spans="1:10" s="2" customFormat="1" ht="12" customHeight="1" x14ac:dyDescent="0.2">
      <c r="A93" s="240" t="s">
        <v>963</v>
      </c>
      <c r="B93" s="241" t="s">
        <v>936</v>
      </c>
      <c r="C93" s="242">
        <v>98</v>
      </c>
      <c r="D93" s="243">
        <v>0</v>
      </c>
      <c r="E93" s="248">
        <v>20130</v>
      </c>
      <c r="F93" s="245">
        <f t="shared" si="1"/>
        <v>20130</v>
      </c>
      <c r="G93" s="241" t="s">
        <v>70</v>
      </c>
      <c r="H93" s="241" t="s">
        <v>49</v>
      </c>
      <c r="I93" s="249" t="s">
        <v>775</v>
      </c>
      <c r="J93" s="274" t="s">
        <v>1009</v>
      </c>
    </row>
    <row r="94" spans="1:10" s="2" customFormat="1" ht="12" customHeight="1" x14ac:dyDescent="0.2">
      <c r="A94" s="240" t="s">
        <v>964</v>
      </c>
      <c r="B94" s="241" t="s">
        <v>936</v>
      </c>
      <c r="C94" s="242">
        <v>157</v>
      </c>
      <c r="D94" s="243">
        <v>0</v>
      </c>
      <c r="E94" s="248">
        <v>32200</v>
      </c>
      <c r="F94" s="245">
        <f t="shared" si="1"/>
        <v>32200</v>
      </c>
      <c r="G94" s="241" t="s">
        <v>70</v>
      </c>
      <c r="H94" s="241" t="s">
        <v>49</v>
      </c>
      <c r="I94" s="249" t="s">
        <v>777</v>
      </c>
      <c r="J94" s="274"/>
    </row>
    <row r="95" spans="1:10" s="2" customFormat="1" ht="12" customHeight="1" x14ac:dyDescent="0.2">
      <c r="A95" s="240"/>
      <c r="B95" s="241"/>
      <c r="C95" s="242"/>
      <c r="D95" s="243"/>
      <c r="E95" s="248"/>
      <c r="F95" s="245"/>
      <c r="G95" s="241"/>
      <c r="H95" s="241"/>
      <c r="I95" s="249"/>
      <c r="J95" s="274"/>
    </row>
    <row r="96" spans="1:10" s="2" customFormat="1" ht="12" customHeight="1" x14ac:dyDescent="0.2">
      <c r="A96" s="240" t="s">
        <v>1011</v>
      </c>
      <c r="B96" s="241" t="s">
        <v>1012</v>
      </c>
      <c r="C96" s="242">
        <v>118</v>
      </c>
      <c r="D96" s="243">
        <v>0</v>
      </c>
      <c r="E96" s="248">
        <v>34000</v>
      </c>
      <c r="F96" s="245">
        <f t="shared" ref="F96" si="2">(((1-$C$4/100)*E96+(C96*$C$3)+(D96*$D$3))*(1-$F$4/100))</f>
        <v>34000</v>
      </c>
      <c r="G96" s="241" t="s">
        <v>70</v>
      </c>
      <c r="H96" s="241" t="s">
        <v>49</v>
      </c>
      <c r="I96" s="249" t="s">
        <v>775</v>
      </c>
      <c r="J96" s="274" t="s">
        <v>1013</v>
      </c>
    </row>
    <row r="98" spans="1:2" ht="12" customHeight="1" x14ac:dyDescent="0.2">
      <c r="A98" s="177" t="s">
        <v>105</v>
      </c>
      <c r="B98" s="45"/>
    </row>
    <row r="99" spans="1:2" ht="12" customHeight="1" x14ac:dyDescent="0.2">
      <c r="A99" s="76"/>
    </row>
    <row r="100" spans="1:2" ht="12" customHeight="1" x14ac:dyDescent="0.2">
      <c r="A100" s="82" t="s">
        <v>776</v>
      </c>
    </row>
    <row r="101" spans="1:2" ht="12" customHeight="1" x14ac:dyDescent="0.2">
      <c r="A101" s="82" t="s">
        <v>778</v>
      </c>
    </row>
    <row r="102" spans="1:2" ht="12" customHeight="1" x14ac:dyDescent="0.2">
      <c r="A102" s="44"/>
      <c r="B102" s="82"/>
    </row>
  </sheetData>
  <sheetProtection algorithmName="SHA-512" hashValue="DBy2GxQiJQR4wku0ylqJl+Ool09TcFJZ2O14ZNEmpuWLTHUUvtZN4IvQ4MzgFu5fXPl/5f/ijIbNTi8+9JthVw==" saltValue="9dzDPMjuvE/ofFKwxxP8bA==" spinCount="100000" sheet="1" objects="1" scenarios="1"/>
  <autoFilter ref="A5:J5" xr:uid="{00000000-0009-0000-0000-000009000000}"/>
  <customSheetViews>
    <customSheetView guid="{DCA99CA0-D9CB-11D6-B706-0000E83F46E3}" showPageBreaks="1" printArea="1" showRuler="0">
      <pane ySplit="5" topLeftCell="A330" activePane="bottomLeft" state="frozen"/>
      <selection pane="bottomLeft" activeCell="A339" sqref="A339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</customSheetView>
  </customSheetViews>
  <phoneticPr fontId="7" type="noConversion"/>
  <conditionalFormatting sqref="I6:I15">
    <cfRule type="cellIs" dxfId="179" priority="118" operator="equal">
      <formula>"S"</formula>
    </cfRule>
    <cfRule type="cellIs" dxfId="178" priority="115" operator="equal">
      <formula>"S/Z"</formula>
    </cfRule>
    <cfRule type="cellIs" dxfId="177" priority="116" operator="equal">
      <formula>"Z"</formula>
    </cfRule>
    <cfRule type="cellIs" dxfId="176" priority="117" operator="equal">
      <formula>"S (Z)"</formula>
    </cfRule>
  </conditionalFormatting>
  <conditionalFormatting sqref="I17:I26">
    <cfRule type="cellIs" dxfId="175" priority="109" operator="equal">
      <formula>"S (Z)"</formula>
    </cfRule>
    <cfRule type="cellIs" dxfId="174" priority="107" operator="equal">
      <formula>"S/Z"</formula>
    </cfRule>
    <cfRule type="cellIs" dxfId="173" priority="108" operator="equal">
      <formula>"Z"</formula>
    </cfRule>
    <cfRule type="cellIs" dxfId="172" priority="110" operator="equal">
      <formula>"S"</formula>
    </cfRule>
  </conditionalFormatting>
  <conditionalFormatting sqref="I28:I37">
    <cfRule type="cellIs" dxfId="171" priority="16" operator="equal">
      <formula>"S (Z)"</formula>
    </cfRule>
    <cfRule type="cellIs" dxfId="170" priority="14" operator="equal">
      <formula>"S/Z"</formula>
    </cfRule>
    <cfRule type="cellIs" dxfId="169" priority="15" operator="equal">
      <formula>"Z"</formula>
    </cfRule>
    <cfRule type="cellIs" dxfId="168" priority="17" operator="equal">
      <formula>"S"</formula>
    </cfRule>
  </conditionalFormatting>
  <conditionalFormatting sqref="I39:I52">
    <cfRule type="cellIs" dxfId="167" priority="101" operator="equal">
      <formula>"S (Z)"</formula>
    </cfRule>
    <cfRule type="cellIs" dxfId="166" priority="99" operator="equal">
      <formula>"S/Z"</formula>
    </cfRule>
    <cfRule type="cellIs" dxfId="165" priority="102" operator="equal">
      <formula>"S"</formula>
    </cfRule>
    <cfRule type="cellIs" dxfId="164" priority="100" operator="equal">
      <formula>"Z"</formula>
    </cfRule>
  </conditionalFormatting>
  <conditionalFormatting sqref="I54">
    <cfRule type="cellIs" dxfId="163" priority="42" operator="equal">
      <formula>"S/Z"</formula>
    </cfRule>
    <cfRule type="cellIs" dxfId="162" priority="43" operator="equal">
      <formula>"Z"</formula>
    </cfRule>
    <cfRule type="cellIs" dxfId="161" priority="44" operator="equal">
      <formula>"S (Z)"</formula>
    </cfRule>
    <cfRule type="cellIs" dxfId="160" priority="45" operator="equal">
      <formula>"S"</formula>
    </cfRule>
  </conditionalFormatting>
  <conditionalFormatting sqref="I56:I59">
    <cfRule type="cellIs" dxfId="159" priority="94" operator="equal">
      <formula>"S"</formula>
    </cfRule>
    <cfRule type="cellIs" dxfId="158" priority="93" operator="equal">
      <formula>"S (Z)"</formula>
    </cfRule>
    <cfRule type="cellIs" dxfId="157" priority="92" operator="equal">
      <formula>"Z"</formula>
    </cfRule>
    <cfRule type="cellIs" dxfId="156" priority="91" operator="equal">
      <formula>"S/Z"</formula>
    </cfRule>
  </conditionalFormatting>
  <conditionalFormatting sqref="I61:I64">
    <cfRule type="cellIs" dxfId="155" priority="89" operator="equal">
      <formula>"S (Z)"</formula>
    </cfRule>
    <cfRule type="cellIs" dxfId="154" priority="90" operator="equal">
      <formula>"S"</formula>
    </cfRule>
    <cfRule type="cellIs" dxfId="153" priority="88" operator="equal">
      <formula>"Z"</formula>
    </cfRule>
    <cfRule type="cellIs" dxfId="152" priority="87" operator="equal">
      <formula>"S/Z"</formula>
    </cfRule>
  </conditionalFormatting>
  <conditionalFormatting sqref="I66">
    <cfRule type="cellIs" dxfId="151" priority="83" operator="equal">
      <formula>"S/Z"</formula>
    </cfRule>
    <cfRule type="cellIs" dxfId="150" priority="84" operator="equal">
      <formula>"Z"</formula>
    </cfRule>
    <cfRule type="cellIs" dxfId="149" priority="85" operator="equal">
      <formula>"S (Z)"</formula>
    </cfRule>
    <cfRule type="cellIs" dxfId="148" priority="86" operator="equal">
      <formula>"S"</formula>
    </cfRule>
  </conditionalFormatting>
  <conditionalFormatting sqref="I68:I76">
    <cfRule type="cellIs" dxfId="147" priority="11" operator="equal">
      <formula>"Z"</formula>
    </cfRule>
    <cfRule type="cellIs" dxfId="146" priority="13" operator="equal">
      <formula>"S"</formula>
    </cfRule>
    <cfRule type="cellIs" dxfId="145" priority="12" operator="equal">
      <formula>"S (Z)"</formula>
    </cfRule>
    <cfRule type="cellIs" dxfId="144" priority="10" operator="equal">
      <formula>"S/Z"</formula>
    </cfRule>
  </conditionalFormatting>
  <conditionalFormatting sqref="I78:I81">
    <cfRule type="cellIs" dxfId="143" priority="70" operator="equal">
      <formula>"S"</formula>
    </cfRule>
    <cfRule type="cellIs" dxfId="142" priority="69" operator="equal">
      <formula>"S (Z)"</formula>
    </cfRule>
    <cfRule type="cellIs" dxfId="141" priority="67" operator="equal">
      <formula>"S/Z"</formula>
    </cfRule>
    <cfRule type="cellIs" dxfId="140" priority="68" operator="equal">
      <formula>"Z"</formula>
    </cfRule>
  </conditionalFormatting>
  <conditionalFormatting sqref="I83:I96">
    <cfRule type="cellIs" dxfId="139" priority="5" operator="equal">
      <formula>"S"</formula>
    </cfRule>
    <cfRule type="cellIs" dxfId="138" priority="4" operator="equal">
      <formula>"S (Z)"</formula>
    </cfRule>
    <cfRule type="cellIs" dxfId="137" priority="3" operator="equal">
      <formula>"Z"</formula>
    </cfRule>
    <cfRule type="cellIs" dxfId="136" priority="2" operator="equal">
      <formula>"S/Z"</formula>
    </cfRule>
  </conditionalFormatting>
  <hyperlinks>
    <hyperlink ref="F1" location="UVOD!A1" display="UVOD!A1" xr:uid="{00000000-0004-0000-0900-000000000000}"/>
  </hyperlinks>
  <printOptions horizontalCentered="1" gridLines="1"/>
  <pageMargins left="0.19685039370078741" right="0.19685039370078741" top="0.75" bottom="0.19685039370078741" header="0.11811023622047245" footer="0.11811023622047245"/>
  <pageSetup paperSize="9" scale="41" orientation="landscape" horizontalDpi="300" verticalDpi="300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4">
    <tabColor theme="8"/>
  </sheetPr>
  <dimension ref="A1:J166"/>
  <sheetViews>
    <sheetView showGridLines="0" showRowColHeaders="0" zoomScaleNormal="100" workbookViewId="0">
      <pane xSplit="1" ySplit="5" topLeftCell="B6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40625" defaultRowHeight="12" customHeight="1" x14ac:dyDescent="0.2"/>
  <cols>
    <col min="1" max="1" width="41.28515625" style="41" customWidth="1"/>
    <col min="2" max="2" width="15.42578125" style="20" bestFit="1" customWidth="1"/>
    <col min="3" max="3" width="8.7109375" style="7" customWidth="1"/>
    <col min="4" max="4" width="8.7109375" style="1" customWidth="1"/>
    <col min="5" max="5" width="9.7109375" style="8" customWidth="1"/>
    <col min="6" max="6" width="9.7109375" style="6" customWidth="1"/>
    <col min="7" max="7" width="3.7109375" style="1" customWidth="1"/>
    <col min="8" max="8" width="4.85546875" style="18" customWidth="1"/>
    <col min="9" max="9" width="8.85546875" style="136" bestFit="1" customWidth="1"/>
    <col min="10" max="10" width="35.28515625" style="2" bestFit="1" customWidth="1"/>
    <col min="11" max="11" width="8.7109375" style="1" customWidth="1"/>
    <col min="12" max="16384" width="9.140625" style="1"/>
  </cols>
  <sheetData>
    <row r="1" spans="1:10" ht="15" customHeight="1" thickBot="1" x14ac:dyDescent="0.25">
      <c r="A1" s="42"/>
      <c r="B1" s="24"/>
      <c r="C1" s="29"/>
      <c r="D1" s="25"/>
      <c r="E1" s="25"/>
      <c r="F1" s="178" t="s">
        <v>782</v>
      </c>
      <c r="G1" s="24"/>
      <c r="H1" s="28"/>
      <c r="I1" s="28"/>
      <c r="J1" s="167"/>
    </row>
    <row r="2" spans="1:10" s="60" customFormat="1" ht="13.5" customHeight="1" x14ac:dyDescent="0.2">
      <c r="A2" s="56"/>
      <c r="B2" s="57"/>
      <c r="C2" s="54" t="s">
        <v>975</v>
      </c>
      <c r="D2" s="54" t="s">
        <v>976</v>
      </c>
      <c r="E2" s="58"/>
      <c r="F2" s="59"/>
      <c r="G2" s="57"/>
      <c r="H2" s="57"/>
      <c r="I2" s="57"/>
      <c r="J2" s="167"/>
    </row>
    <row r="3" spans="1:10" s="60" customFormat="1" ht="13.5" customHeight="1" x14ac:dyDescent="0.2">
      <c r="A3" s="62"/>
      <c r="B3" s="179" t="s">
        <v>818</v>
      </c>
      <c r="C3" s="114">
        <f>UVOD!$D$5</f>
        <v>0</v>
      </c>
      <c r="D3" s="115">
        <f>UVOD!E5</f>
        <v>0</v>
      </c>
      <c r="E3" s="58"/>
      <c r="F3" s="57"/>
      <c r="G3" s="63"/>
      <c r="I3" s="166"/>
      <c r="J3" s="167"/>
    </row>
    <row r="4" spans="1:10" s="60" customFormat="1" ht="13.5" customHeight="1" thickBot="1" x14ac:dyDescent="0.25">
      <c r="A4" s="56"/>
      <c r="B4" s="187" t="s">
        <v>819</v>
      </c>
      <c r="C4" s="116">
        <f>UVOD!$H$10</f>
        <v>0</v>
      </c>
      <c r="D4" s="278"/>
      <c r="E4" s="190" t="s">
        <v>820</v>
      </c>
      <c r="F4" s="117">
        <f>UVOD!$D$6</f>
        <v>0</v>
      </c>
      <c r="G4" s="63"/>
      <c r="I4" s="59"/>
      <c r="J4" s="167"/>
    </row>
    <row r="5" spans="1:10" ht="85.5" customHeight="1" thickBot="1" x14ac:dyDescent="0.25">
      <c r="A5" s="180" t="s">
        <v>38</v>
      </c>
      <c r="B5" s="189" t="s">
        <v>74</v>
      </c>
      <c r="C5" s="185" t="s">
        <v>533</v>
      </c>
      <c r="D5" s="185" t="s">
        <v>532</v>
      </c>
      <c r="E5" s="181" t="s">
        <v>472</v>
      </c>
      <c r="F5" s="182" t="s">
        <v>473</v>
      </c>
      <c r="G5" s="183" t="s">
        <v>39</v>
      </c>
      <c r="H5" s="183" t="s">
        <v>40</v>
      </c>
      <c r="I5" s="186" t="s">
        <v>75</v>
      </c>
      <c r="J5" s="184" t="s">
        <v>779</v>
      </c>
    </row>
    <row r="6" spans="1:10" s="2" customFormat="1" ht="12" customHeight="1" x14ac:dyDescent="0.2">
      <c r="A6" s="40" t="s">
        <v>7</v>
      </c>
      <c r="B6" s="48" t="s">
        <v>86</v>
      </c>
      <c r="C6" s="37">
        <v>2.2000000000000002</v>
      </c>
      <c r="D6" s="38">
        <v>0</v>
      </c>
      <c r="E6" s="34">
        <v>1560</v>
      </c>
      <c r="F6" s="35">
        <f>(((1-$C$4/100)*E6+(C6*$C$3)+(D6*$D$3))*(1-$F$4/100))</f>
        <v>1560</v>
      </c>
      <c r="G6" s="33" t="s">
        <v>70</v>
      </c>
      <c r="H6" s="33" t="s">
        <v>49</v>
      </c>
      <c r="I6" s="53" t="s">
        <v>777</v>
      </c>
      <c r="J6" s="32"/>
    </row>
    <row r="7" spans="1:10" s="2" customFormat="1" ht="12" customHeight="1" x14ac:dyDescent="0.2">
      <c r="A7" s="40" t="s">
        <v>224</v>
      </c>
      <c r="B7" s="48" t="s">
        <v>86</v>
      </c>
      <c r="C7" s="37">
        <v>3.4</v>
      </c>
      <c r="D7" s="38">
        <v>0</v>
      </c>
      <c r="E7" s="34">
        <v>1880</v>
      </c>
      <c r="F7" s="35">
        <f t="shared" ref="F7:F19" si="0">(((1-$C$4/100)*E7+(C7*$C$3)+(D7*$D$3))*(1-$F$4/100))</f>
        <v>1880</v>
      </c>
      <c r="G7" s="33" t="s">
        <v>70</v>
      </c>
      <c r="H7" s="33" t="s">
        <v>49</v>
      </c>
      <c r="I7" s="53" t="s">
        <v>777</v>
      </c>
      <c r="J7" s="32"/>
    </row>
    <row r="8" spans="1:10" s="2" customFormat="1" ht="12" customHeight="1" x14ac:dyDescent="0.2">
      <c r="A8" s="40" t="s">
        <v>223</v>
      </c>
      <c r="B8" s="48" t="s">
        <v>86</v>
      </c>
      <c r="C8" s="37">
        <v>4.9000000000000004</v>
      </c>
      <c r="D8" s="38">
        <v>0</v>
      </c>
      <c r="E8" s="34">
        <v>2380</v>
      </c>
      <c r="F8" s="35">
        <f t="shared" si="0"/>
        <v>2380</v>
      </c>
      <c r="G8" s="33" t="s">
        <v>70</v>
      </c>
      <c r="H8" s="33" t="s">
        <v>49</v>
      </c>
      <c r="I8" s="53" t="s">
        <v>777</v>
      </c>
      <c r="J8" s="32"/>
    </row>
    <row r="9" spans="1:10" s="2" customFormat="1" ht="12" customHeight="1" x14ac:dyDescent="0.2">
      <c r="A9" s="40" t="s">
        <v>133</v>
      </c>
      <c r="B9" s="48" t="s">
        <v>86</v>
      </c>
      <c r="C9" s="37">
        <v>7.4</v>
      </c>
      <c r="D9" s="38">
        <v>0</v>
      </c>
      <c r="E9" s="34">
        <v>3310</v>
      </c>
      <c r="F9" s="35">
        <f t="shared" si="0"/>
        <v>3310</v>
      </c>
      <c r="G9" s="33" t="s">
        <v>70</v>
      </c>
      <c r="H9" s="33" t="s">
        <v>49</v>
      </c>
      <c r="I9" s="53" t="s">
        <v>777</v>
      </c>
      <c r="J9" s="32"/>
    </row>
    <row r="10" spans="1:10" s="2" customFormat="1" ht="12" customHeight="1" x14ac:dyDescent="0.2">
      <c r="A10" s="40" t="s">
        <v>336</v>
      </c>
      <c r="B10" s="48" t="s">
        <v>86</v>
      </c>
      <c r="C10" s="37">
        <v>9.8000000000000007</v>
      </c>
      <c r="D10" s="38">
        <v>0</v>
      </c>
      <c r="E10" s="34">
        <v>4200</v>
      </c>
      <c r="F10" s="35">
        <f t="shared" si="0"/>
        <v>4200</v>
      </c>
      <c r="G10" s="33" t="s">
        <v>70</v>
      </c>
      <c r="H10" s="33" t="s">
        <v>49</v>
      </c>
      <c r="I10" s="53" t="s">
        <v>777</v>
      </c>
      <c r="J10" s="32"/>
    </row>
    <row r="11" spans="1:10" s="2" customFormat="1" ht="12" customHeight="1" x14ac:dyDescent="0.2">
      <c r="A11" s="40" t="s">
        <v>335</v>
      </c>
      <c r="B11" s="48" t="s">
        <v>86</v>
      </c>
      <c r="C11" s="37">
        <v>14.1</v>
      </c>
      <c r="D11" s="38">
        <v>0</v>
      </c>
      <c r="E11" s="34">
        <v>5520</v>
      </c>
      <c r="F11" s="35">
        <f t="shared" si="0"/>
        <v>5520</v>
      </c>
      <c r="G11" s="33" t="s">
        <v>70</v>
      </c>
      <c r="H11" s="33" t="s">
        <v>49</v>
      </c>
      <c r="I11" s="53" t="s">
        <v>777</v>
      </c>
      <c r="J11" s="32"/>
    </row>
    <row r="12" spans="1:10" s="2" customFormat="1" ht="12" customHeight="1" x14ac:dyDescent="0.2">
      <c r="A12" s="40" t="s">
        <v>334</v>
      </c>
      <c r="B12" s="48" t="s">
        <v>86</v>
      </c>
      <c r="C12" s="37">
        <v>14.7</v>
      </c>
      <c r="D12" s="38">
        <v>0</v>
      </c>
      <c r="E12" s="34">
        <v>5900</v>
      </c>
      <c r="F12" s="35">
        <f t="shared" si="0"/>
        <v>5900</v>
      </c>
      <c r="G12" s="33" t="s">
        <v>70</v>
      </c>
      <c r="H12" s="33" t="s">
        <v>49</v>
      </c>
      <c r="I12" s="53" t="s">
        <v>777</v>
      </c>
      <c r="J12" s="32"/>
    </row>
    <row r="13" spans="1:10" s="2" customFormat="1" ht="12" customHeight="1" x14ac:dyDescent="0.2">
      <c r="A13" s="40" t="s">
        <v>333</v>
      </c>
      <c r="B13" s="48" t="s">
        <v>86</v>
      </c>
      <c r="C13" s="37">
        <v>25</v>
      </c>
      <c r="D13" s="38">
        <v>0</v>
      </c>
      <c r="E13" s="34">
        <v>9550</v>
      </c>
      <c r="F13" s="35">
        <f t="shared" si="0"/>
        <v>9550</v>
      </c>
      <c r="G13" s="33" t="s">
        <v>70</v>
      </c>
      <c r="H13" s="33" t="s">
        <v>49</v>
      </c>
      <c r="I13" s="53" t="s">
        <v>777</v>
      </c>
      <c r="J13" s="32"/>
    </row>
    <row r="14" spans="1:10" s="2" customFormat="1" ht="12" customHeight="1" x14ac:dyDescent="0.2">
      <c r="A14" s="40" t="s">
        <v>332</v>
      </c>
      <c r="B14" s="48" t="s">
        <v>86</v>
      </c>
      <c r="C14" s="37">
        <v>3.4</v>
      </c>
      <c r="D14" s="38">
        <v>0</v>
      </c>
      <c r="E14" s="34">
        <v>2200</v>
      </c>
      <c r="F14" s="35">
        <f t="shared" si="0"/>
        <v>2200</v>
      </c>
      <c r="G14" s="33" t="s">
        <v>70</v>
      </c>
      <c r="H14" s="33" t="s">
        <v>49</v>
      </c>
      <c r="I14" s="53" t="s">
        <v>777</v>
      </c>
      <c r="J14" s="32"/>
    </row>
    <row r="15" spans="1:10" s="2" customFormat="1" ht="12" customHeight="1" x14ac:dyDescent="0.2">
      <c r="A15" s="40" t="s">
        <v>331</v>
      </c>
      <c r="B15" s="48" t="s">
        <v>86</v>
      </c>
      <c r="C15" s="37">
        <v>4.9000000000000004</v>
      </c>
      <c r="D15" s="38">
        <v>0</v>
      </c>
      <c r="E15" s="34">
        <v>2740</v>
      </c>
      <c r="F15" s="35">
        <f t="shared" si="0"/>
        <v>2740</v>
      </c>
      <c r="G15" s="33" t="s">
        <v>70</v>
      </c>
      <c r="H15" s="33" t="s">
        <v>49</v>
      </c>
      <c r="I15" s="53" t="s">
        <v>777</v>
      </c>
      <c r="J15" s="32"/>
    </row>
    <row r="16" spans="1:10" s="2" customFormat="1" ht="12" customHeight="1" x14ac:dyDescent="0.2">
      <c r="A16" s="40" t="s">
        <v>330</v>
      </c>
      <c r="B16" s="48" t="s">
        <v>86</v>
      </c>
      <c r="C16" s="37">
        <v>7.4</v>
      </c>
      <c r="D16" s="38">
        <v>0</v>
      </c>
      <c r="E16" s="34">
        <v>3790</v>
      </c>
      <c r="F16" s="35">
        <f t="shared" si="0"/>
        <v>3790</v>
      </c>
      <c r="G16" s="33" t="s">
        <v>70</v>
      </c>
      <c r="H16" s="33" t="s">
        <v>49</v>
      </c>
      <c r="I16" s="53" t="s">
        <v>777</v>
      </c>
      <c r="J16" s="32"/>
    </row>
    <row r="17" spans="1:10" s="2" customFormat="1" ht="12" customHeight="1" x14ac:dyDescent="0.2">
      <c r="A17" s="40" t="s">
        <v>329</v>
      </c>
      <c r="B17" s="48" t="s">
        <v>86</v>
      </c>
      <c r="C17" s="37">
        <v>9.8000000000000007</v>
      </c>
      <c r="D17" s="38">
        <v>0</v>
      </c>
      <c r="E17" s="34">
        <v>4810</v>
      </c>
      <c r="F17" s="35">
        <f t="shared" si="0"/>
        <v>4810</v>
      </c>
      <c r="G17" s="33" t="s">
        <v>70</v>
      </c>
      <c r="H17" s="33" t="s">
        <v>49</v>
      </c>
      <c r="I17" s="53" t="s">
        <v>777</v>
      </c>
      <c r="J17" s="32"/>
    </row>
    <row r="18" spans="1:10" s="2" customFormat="1" ht="12" customHeight="1" x14ac:dyDescent="0.2">
      <c r="A18" s="40" t="s">
        <v>328</v>
      </c>
      <c r="B18" s="48" t="s">
        <v>86</v>
      </c>
      <c r="C18" s="37">
        <v>14.7</v>
      </c>
      <c r="D18" s="38">
        <v>0</v>
      </c>
      <c r="E18" s="34">
        <v>6660</v>
      </c>
      <c r="F18" s="35">
        <f t="shared" si="0"/>
        <v>6660</v>
      </c>
      <c r="G18" s="33" t="s">
        <v>70</v>
      </c>
      <c r="H18" s="33" t="s">
        <v>49</v>
      </c>
      <c r="I18" s="53" t="s">
        <v>777</v>
      </c>
      <c r="J18" s="32"/>
    </row>
    <row r="19" spans="1:10" s="2" customFormat="1" ht="12" customHeight="1" x14ac:dyDescent="0.2">
      <c r="A19" s="40" t="s">
        <v>327</v>
      </c>
      <c r="B19" s="48" t="s">
        <v>86</v>
      </c>
      <c r="C19" s="37">
        <v>25</v>
      </c>
      <c r="D19" s="38">
        <v>0</v>
      </c>
      <c r="E19" s="34">
        <v>10590</v>
      </c>
      <c r="F19" s="35">
        <f t="shared" si="0"/>
        <v>10590</v>
      </c>
      <c r="G19" s="33" t="s">
        <v>70</v>
      </c>
      <c r="H19" s="33" t="s">
        <v>49</v>
      </c>
      <c r="I19" s="53" t="s">
        <v>777</v>
      </c>
      <c r="J19" s="32"/>
    </row>
    <row r="20" spans="1:10" s="2" customFormat="1" ht="12" customHeight="1" x14ac:dyDescent="0.2">
      <c r="A20" s="40"/>
      <c r="B20" s="33"/>
      <c r="C20" s="37"/>
      <c r="D20" s="38"/>
      <c r="E20" s="34"/>
      <c r="F20" s="35"/>
      <c r="G20" s="33"/>
      <c r="H20" s="33"/>
      <c r="I20" s="168"/>
      <c r="J20" s="32"/>
    </row>
    <row r="21" spans="1:10" s="2" customFormat="1" ht="12" customHeight="1" x14ac:dyDescent="0.2">
      <c r="A21" s="40" t="s">
        <v>326</v>
      </c>
      <c r="B21" s="48" t="s">
        <v>86</v>
      </c>
      <c r="C21" s="37">
        <v>3.4</v>
      </c>
      <c r="D21" s="38">
        <v>0</v>
      </c>
      <c r="E21" s="34">
        <v>1880</v>
      </c>
      <c r="F21" s="35">
        <f t="shared" ref="F21:F41" si="1">(((1-$C$4/100)*E21+(C21*$C$3)+(D21*$D$3))*(1-$F$4/100))</f>
        <v>1880</v>
      </c>
      <c r="G21" s="33" t="s">
        <v>70</v>
      </c>
      <c r="H21" s="33" t="s">
        <v>49</v>
      </c>
      <c r="I21" s="53" t="s">
        <v>777</v>
      </c>
      <c r="J21" s="32"/>
    </row>
    <row r="22" spans="1:10" s="2" customFormat="1" ht="12" customHeight="1" x14ac:dyDescent="0.2">
      <c r="A22" s="40" t="s">
        <v>325</v>
      </c>
      <c r="B22" s="48" t="s">
        <v>86</v>
      </c>
      <c r="C22" s="37">
        <v>4.9000000000000004</v>
      </c>
      <c r="D22" s="38">
        <v>0</v>
      </c>
      <c r="E22" s="34">
        <v>2380</v>
      </c>
      <c r="F22" s="35">
        <f t="shared" si="1"/>
        <v>2380</v>
      </c>
      <c r="G22" s="33" t="s">
        <v>70</v>
      </c>
      <c r="H22" s="33" t="s">
        <v>49</v>
      </c>
      <c r="I22" s="53" t="s">
        <v>777</v>
      </c>
      <c r="J22" s="32"/>
    </row>
    <row r="23" spans="1:10" s="2" customFormat="1" ht="12" customHeight="1" x14ac:dyDescent="0.2">
      <c r="A23" s="40" t="s">
        <v>324</v>
      </c>
      <c r="B23" s="48" t="s">
        <v>86</v>
      </c>
      <c r="C23" s="37">
        <v>5.9</v>
      </c>
      <c r="D23" s="38">
        <v>0</v>
      </c>
      <c r="E23" s="34">
        <v>2890</v>
      </c>
      <c r="F23" s="35">
        <f t="shared" si="1"/>
        <v>2890</v>
      </c>
      <c r="G23" s="33" t="s">
        <v>70</v>
      </c>
      <c r="H23" s="33" t="s">
        <v>49</v>
      </c>
      <c r="I23" s="53" t="s">
        <v>777</v>
      </c>
      <c r="J23" s="32"/>
    </row>
    <row r="24" spans="1:10" s="2" customFormat="1" ht="12" customHeight="1" x14ac:dyDescent="0.2">
      <c r="A24" s="40" t="s">
        <v>323</v>
      </c>
      <c r="B24" s="48" t="s">
        <v>86</v>
      </c>
      <c r="C24" s="37">
        <v>7.4</v>
      </c>
      <c r="D24" s="38">
        <v>0</v>
      </c>
      <c r="E24" s="34">
        <v>3320</v>
      </c>
      <c r="F24" s="35">
        <f t="shared" si="1"/>
        <v>3320</v>
      </c>
      <c r="G24" s="33" t="s">
        <v>70</v>
      </c>
      <c r="H24" s="33" t="s">
        <v>49</v>
      </c>
      <c r="I24" s="53" t="s">
        <v>777</v>
      </c>
      <c r="J24" s="32"/>
    </row>
    <row r="25" spans="1:10" s="2" customFormat="1" ht="12" customHeight="1" x14ac:dyDescent="0.2">
      <c r="A25" s="40" t="s">
        <v>345</v>
      </c>
      <c r="B25" s="48" t="s">
        <v>86</v>
      </c>
      <c r="C25" s="37">
        <v>9.8000000000000007</v>
      </c>
      <c r="D25" s="38">
        <v>0</v>
      </c>
      <c r="E25" s="34">
        <v>4220</v>
      </c>
      <c r="F25" s="35">
        <f t="shared" si="1"/>
        <v>4220</v>
      </c>
      <c r="G25" s="33" t="s">
        <v>70</v>
      </c>
      <c r="H25" s="33" t="s">
        <v>49</v>
      </c>
      <c r="I25" s="53" t="s">
        <v>777</v>
      </c>
      <c r="J25" s="32"/>
    </row>
    <row r="26" spans="1:10" s="2" customFormat="1" ht="12" customHeight="1" x14ac:dyDescent="0.2">
      <c r="A26" s="40" t="s">
        <v>344</v>
      </c>
      <c r="B26" s="48" t="s">
        <v>86</v>
      </c>
      <c r="C26" s="37">
        <v>14.7</v>
      </c>
      <c r="D26" s="38">
        <v>0</v>
      </c>
      <c r="E26" s="34">
        <v>5900</v>
      </c>
      <c r="F26" s="35">
        <f t="shared" si="1"/>
        <v>5900</v>
      </c>
      <c r="G26" s="33" t="s">
        <v>70</v>
      </c>
      <c r="H26" s="33" t="s">
        <v>49</v>
      </c>
      <c r="I26" s="53" t="s">
        <v>777</v>
      </c>
      <c r="J26" s="32"/>
    </row>
    <row r="27" spans="1:10" s="2" customFormat="1" ht="12" customHeight="1" x14ac:dyDescent="0.2">
      <c r="A27" s="40" t="s">
        <v>343</v>
      </c>
      <c r="B27" s="48" t="s">
        <v>86</v>
      </c>
      <c r="C27" s="37">
        <v>19.600000000000001</v>
      </c>
      <c r="D27" s="38">
        <v>0</v>
      </c>
      <c r="E27" s="34">
        <v>7450</v>
      </c>
      <c r="F27" s="35">
        <f t="shared" si="1"/>
        <v>7450</v>
      </c>
      <c r="G27" s="33" t="s">
        <v>70</v>
      </c>
      <c r="H27" s="33" t="s">
        <v>49</v>
      </c>
      <c r="I27" s="53" t="s">
        <v>777</v>
      </c>
      <c r="J27" s="32"/>
    </row>
    <row r="28" spans="1:10" s="2" customFormat="1" ht="12" customHeight="1" x14ac:dyDescent="0.2">
      <c r="A28" s="40" t="s">
        <v>342</v>
      </c>
      <c r="B28" s="48" t="s">
        <v>86</v>
      </c>
      <c r="C28" s="37">
        <v>25</v>
      </c>
      <c r="D28" s="38">
        <v>0</v>
      </c>
      <c r="E28" s="34">
        <v>9550</v>
      </c>
      <c r="F28" s="35">
        <f t="shared" si="1"/>
        <v>9550</v>
      </c>
      <c r="G28" s="33" t="s">
        <v>70</v>
      </c>
      <c r="H28" s="33" t="s">
        <v>49</v>
      </c>
      <c r="I28" s="53" t="s">
        <v>777</v>
      </c>
      <c r="J28" s="32"/>
    </row>
    <row r="29" spans="1:10" s="2" customFormat="1" ht="12" customHeight="1" x14ac:dyDescent="0.2">
      <c r="A29" s="40" t="s">
        <v>190</v>
      </c>
      <c r="B29" s="48" t="s">
        <v>86</v>
      </c>
      <c r="C29" s="37">
        <v>29.4</v>
      </c>
      <c r="D29" s="38">
        <v>0</v>
      </c>
      <c r="E29" s="34">
        <v>11110</v>
      </c>
      <c r="F29" s="35">
        <f t="shared" si="1"/>
        <v>11110</v>
      </c>
      <c r="G29" s="33" t="s">
        <v>70</v>
      </c>
      <c r="H29" s="33" t="s">
        <v>49</v>
      </c>
      <c r="I29" s="53" t="s">
        <v>777</v>
      </c>
      <c r="J29" s="32"/>
    </row>
    <row r="30" spans="1:10" s="2" customFormat="1" ht="12" customHeight="1" x14ac:dyDescent="0.2">
      <c r="A30" s="40" t="s">
        <v>341</v>
      </c>
      <c r="B30" s="48" t="s">
        <v>86</v>
      </c>
      <c r="C30" s="37">
        <v>39</v>
      </c>
      <c r="D30" s="38">
        <v>0</v>
      </c>
      <c r="E30" s="34">
        <v>15190</v>
      </c>
      <c r="F30" s="35">
        <f t="shared" si="1"/>
        <v>15190</v>
      </c>
      <c r="G30" s="33" t="s">
        <v>70</v>
      </c>
      <c r="H30" s="33" t="s">
        <v>49</v>
      </c>
      <c r="I30" s="53" t="s">
        <v>777</v>
      </c>
      <c r="J30" s="32"/>
    </row>
    <row r="31" spans="1:10" s="2" customFormat="1" ht="12" customHeight="1" x14ac:dyDescent="0.2">
      <c r="A31" s="40" t="s">
        <v>191</v>
      </c>
      <c r="B31" s="48" t="s">
        <v>86</v>
      </c>
      <c r="C31" s="37">
        <v>49</v>
      </c>
      <c r="D31" s="38">
        <v>0</v>
      </c>
      <c r="E31" s="34">
        <v>20350</v>
      </c>
      <c r="F31" s="35">
        <f t="shared" si="1"/>
        <v>20350</v>
      </c>
      <c r="G31" s="33" t="s">
        <v>70</v>
      </c>
      <c r="H31" s="33" t="s">
        <v>49</v>
      </c>
      <c r="I31" s="53" t="s">
        <v>777</v>
      </c>
      <c r="J31" s="32"/>
    </row>
    <row r="32" spans="1:10" s="2" customFormat="1" ht="12" customHeight="1" x14ac:dyDescent="0.2">
      <c r="A32" s="40" t="s">
        <v>340</v>
      </c>
      <c r="B32" s="48" t="s">
        <v>86</v>
      </c>
      <c r="C32" s="37">
        <v>59</v>
      </c>
      <c r="D32" s="38">
        <v>0</v>
      </c>
      <c r="E32" s="34">
        <v>22580</v>
      </c>
      <c r="F32" s="35">
        <f t="shared" si="1"/>
        <v>22580</v>
      </c>
      <c r="G32" s="33" t="s">
        <v>70</v>
      </c>
      <c r="H32" s="33" t="s">
        <v>49</v>
      </c>
      <c r="I32" s="53" t="s">
        <v>777</v>
      </c>
      <c r="J32" s="32"/>
    </row>
    <row r="33" spans="1:10" s="2" customFormat="1" ht="12" customHeight="1" x14ac:dyDescent="0.2">
      <c r="A33" s="40" t="s">
        <v>289</v>
      </c>
      <c r="B33" s="48" t="s">
        <v>86</v>
      </c>
      <c r="C33" s="37">
        <v>98</v>
      </c>
      <c r="D33" s="38">
        <v>0</v>
      </c>
      <c r="E33" s="34">
        <v>36950</v>
      </c>
      <c r="F33" s="35">
        <f t="shared" si="1"/>
        <v>36950</v>
      </c>
      <c r="G33" s="33" t="s">
        <v>70</v>
      </c>
      <c r="H33" s="33" t="s">
        <v>49</v>
      </c>
      <c r="I33" s="53" t="s">
        <v>777</v>
      </c>
      <c r="J33" s="32"/>
    </row>
    <row r="34" spans="1:10" s="2" customFormat="1" ht="12" customHeight="1" x14ac:dyDescent="0.2">
      <c r="A34" s="40" t="s">
        <v>188</v>
      </c>
      <c r="B34" s="48" t="s">
        <v>86</v>
      </c>
      <c r="C34" s="37">
        <v>157</v>
      </c>
      <c r="D34" s="38">
        <v>0</v>
      </c>
      <c r="E34" s="34">
        <v>62330</v>
      </c>
      <c r="F34" s="35">
        <f t="shared" si="1"/>
        <v>62330</v>
      </c>
      <c r="G34" s="33" t="s">
        <v>70</v>
      </c>
      <c r="H34" s="33" t="s">
        <v>49</v>
      </c>
      <c r="I34" s="53" t="s">
        <v>777</v>
      </c>
      <c r="J34" s="32"/>
    </row>
    <row r="35" spans="1:10" s="2" customFormat="1" ht="12" customHeight="1" x14ac:dyDescent="0.2">
      <c r="A35" s="40" t="s">
        <v>189</v>
      </c>
      <c r="B35" s="48" t="s">
        <v>86</v>
      </c>
      <c r="C35" s="37">
        <v>245</v>
      </c>
      <c r="D35" s="38">
        <v>0</v>
      </c>
      <c r="E35" s="34">
        <v>107360</v>
      </c>
      <c r="F35" s="35">
        <f t="shared" si="1"/>
        <v>107360</v>
      </c>
      <c r="G35" s="33" t="s">
        <v>70</v>
      </c>
      <c r="H35" s="33" t="s">
        <v>49</v>
      </c>
      <c r="I35" s="53" t="s">
        <v>777</v>
      </c>
      <c r="J35" s="32"/>
    </row>
    <row r="36" spans="1:10" s="2" customFormat="1" ht="12" customHeight="1" x14ac:dyDescent="0.2">
      <c r="A36" s="40" t="s">
        <v>288</v>
      </c>
      <c r="B36" s="48" t="s">
        <v>86</v>
      </c>
      <c r="C36" s="37">
        <v>3.4</v>
      </c>
      <c r="D36" s="38">
        <v>0</v>
      </c>
      <c r="E36" s="34">
        <v>2200</v>
      </c>
      <c r="F36" s="35">
        <f t="shared" si="1"/>
        <v>2200</v>
      </c>
      <c r="G36" s="33" t="s">
        <v>70</v>
      </c>
      <c r="H36" s="33" t="s">
        <v>49</v>
      </c>
      <c r="I36" s="53" t="s">
        <v>777</v>
      </c>
      <c r="J36" s="32"/>
    </row>
    <row r="37" spans="1:10" s="2" customFormat="1" ht="12" customHeight="1" x14ac:dyDescent="0.2">
      <c r="A37" s="40" t="s">
        <v>287</v>
      </c>
      <c r="B37" s="48" t="s">
        <v>86</v>
      </c>
      <c r="C37" s="37">
        <v>4.9000000000000004</v>
      </c>
      <c r="D37" s="38">
        <v>0</v>
      </c>
      <c r="E37" s="34">
        <v>2740</v>
      </c>
      <c r="F37" s="35">
        <f t="shared" si="1"/>
        <v>2740</v>
      </c>
      <c r="G37" s="33" t="s">
        <v>70</v>
      </c>
      <c r="H37" s="33" t="s">
        <v>49</v>
      </c>
      <c r="I37" s="53" t="s">
        <v>777</v>
      </c>
      <c r="J37" s="32"/>
    </row>
    <row r="38" spans="1:10" s="2" customFormat="1" ht="12" customHeight="1" x14ac:dyDescent="0.2">
      <c r="A38" s="40" t="s">
        <v>286</v>
      </c>
      <c r="B38" s="48" t="s">
        <v>86</v>
      </c>
      <c r="C38" s="37">
        <v>7.4</v>
      </c>
      <c r="D38" s="38">
        <v>0</v>
      </c>
      <c r="E38" s="34">
        <v>3810</v>
      </c>
      <c r="F38" s="35">
        <f t="shared" si="1"/>
        <v>3810</v>
      </c>
      <c r="G38" s="33" t="s">
        <v>70</v>
      </c>
      <c r="H38" s="33" t="s">
        <v>49</v>
      </c>
      <c r="I38" s="53" t="s">
        <v>777</v>
      </c>
      <c r="J38" s="32"/>
    </row>
    <row r="39" spans="1:10" s="2" customFormat="1" ht="12" customHeight="1" x14ac:dyDescent="0.2">
      <c r="A39" s="40" t="s">
        <v>285</v>
      </c>
      <c r="B39" s="48" t="s">
        <v>86</v>
      </c>
      <c r="C39" s="37">
        <v>9.8000000000000007</v>
      </c>
      <c r="D39" s="38">
        <v>0</v>
      </c>
      <c r="E39" s="34">
        <v>4810</v>
      </c>
      <c r="F39" s="35">
        <f t="shared" si="1"/>
        <v>4810</v>
      </c>
      <c r="G39" s="33" t="s">
        <v>70</v>
      </c>
      <c r="H39" s="33" t="s">
        <v>49</v>
      </c>
      <c r="I39" s="53" t="s">
        <v>777</v>
      </c>
      <c r="J39" s="32"/>
    </row>
    <row r="40" spans="1:10" s="2" customFormat="1" ht="12" customHeight="1" x14ac:dyDescent="0.2">
      <c r="A40" s="40" t="s">
        <v>284</v>
      </c>
      <c r="B40" s="48" t="s">
        <v>86</v>
      </c>
      <c r="C40" s="37">
        <v>14.7</v>
      </c>
      <c r="D40" s="38">
        <v>0</v>
      </c>
      <c r="E40" s="34">
        <v>6640</v>
      </c>
      <c r="F40" s="35">
        <f t="shared" si="1"/>
        <v>6640</v>
      </c>
      <c r="G40" s="33" t="s">
        <v>70</v>
      </c>
      <c r="H40" s="33" t="s">
        <v>49</v>
      </c>
      <c r="I40" s="53" t="s">
        <v>777</v>
      </c>
      <c r="J40" s="32"/>
    </row>
    <row r="41" spans="1:10" s="2" customFormat="1" ht="12" customHeight="1" x14ac:dyDescent="0.2">
      <c r="A41" s="40" t="s">
        <v>283</v>
      </c>
      <c r="B41" s="48" t="s">
        <v>86</v>
      </c>
      <c r="C41" s="37">
        <v>25</v>
      </c>
      <c r="D41" s="38">
        <v>0</v>
      </c>
      <c r="E41" s="34">
        <v>10610</v>
      </c>
      <c r="F41" s="35">
        <f t="shared" si="1"/>
        <v>10610</v>
      </c>
      <c r="G41" s="33" t="s">
        <v>70</v>
      </c>
      <c r="H41" s="33" t="s">
        <v>49</v>
      </c>
      <c r="I41" s="53" t="s">
        <v>777</v>
      </c>
      <c r="J41" s="32"/>
    </row>
    <row r="42" spans="1:10" s="2" customFormat="1" ht="12" customHeight="1" x14ac:dyDescent="0.2">
      <c r="A42" s="40"/>
      <c r="B42" s="33"/>
      <c r="C42" s="37"/>
      <c r="D42" s="38"/>
      <c r="E42" s="34"/>
      <c r="F42" s="35"/>
      <c r="G42" s="33"/>
      <c r="H42" s="33"/>
      <c r="I42" s="168"/>
      <c r="J42" s="32"/>
    </row>
    <row r="43" spans="1:10" s="2" customFormat="1" ht="12" customHeight="1" x14ac:dyDescent="0.2">
      <c r="A43" s="40" t="s">
        <v>282</v>
      </c>
      <c r="B43" s="48" t="s">
        <v>84</v>
      </c>
      <c r="C43" s="37">
        <v>4.9000000000000004</v>
      </c>
      <c r="D43" s="38">
        <v>0</v>
      </c>
      <c r="E43" s="34">
        <v>2530</v>
      </c>
      <c r="F43" s="35">
        <f t="shared" ref="F43:F58" si="2">(((1-$C$4/100)*E43+(C43*$C$3)+(D43*$D$3))*(1-$F$4/100))</f>
        <v>2530</v>
      </c>
      <c r="G43" s="33" t="s">
        <v>70</v>
      </c>
      <c r="H43" s="33" t="s">
        <v>49</v>
      </c>
      <c r="I43" s="53" t="s">
        <v>777</v>
      </c>
      <c r="J43" s="32"/>
    </row>
    <row r="44" spans="1:10" s="2" customFormat="1" ht="12" customHeight="1" x14ac:dyDescent="0.2">
      <c r="A44" s="40" t="s">
        <v>281</v>
      </c>
      <c r="B44" s="48" t="s">
        <v>84</v>
      </c>
      <c r="C44" s="37">
        <v>5.9</v>
      </c>
      <c r="D44" s="38">
        <v>0</v>
      </c>
      <c r="E44" s="34">
        <v>2920</v>
      </c>
      <c r="F44" s="35">
        <f t="shared" si="2"/>
        <v>2920</v>
      </c>
      <c r="G44" s="33" t="s">
        <v>70</v>
      </c>
      <c r="H44" s="33" t="s">
        <v>49</v>
      </c>
      <c r="I44" s="53" t="s">
        <v>777</v>
      </c>
      <c r="J44" s="32"/>
    </row>
    <row r="45" spans="1:10" s="2" customFormat="1" ht="12" customHeight="1" x14ac:dyDescent="0.2">
      <c r="A45" s="40" t="s">
        <v>45</v>
      </c>
      <c r="B45" s="48" t="s">
        <v>84</v>
      </c>
      <c r="C45" s="37">
        <v>7.4</v>
      </c>
      <c r="D45" s="38">
        <v>0</v>
      </c>
      <c r="E45" s="34">
        <v>3470</v>
      </c>
      <c r="F45" s="35">
        <f t="shared" si="2"/>
        <v>3470</v>
      </c>
      <c r="G45" s="33" t="s">
        <v>70</v>
      </c>
      <c r="H45" s="33" t="s">
        <v>49</v>
      </c>
      <c r="I45" s="53" t="s">
        <v>777</v>
      </c>
      <c r="J45" s="32"/>
    </row>
    <row r="46" spans="1:10" s="2" customFormat="1" ht="12" customHeight="1" x14ac:dyDescent="0.2">
      <c r="A46" s="40" t="s">
        <v>44</v>
      </c>
      <c r="B46" s="48" t="s">
        <v>84</v>
      </c>
      <c r="C46" s="37">
        <v>9.8000000000000007</v>
      </c>
      <c r="D46" s="38">
        <v>0</v>
      </c>
      <c r="E46" s="34">
        <v>4310</v>
      </c>
      <c r="F46" s="35">
        <f t="shared" si="2"/>
        <v>4310</v>
      </c>
      <c r="G46" s="33" t="s">
        <v>70</v>
      </c>
      <c r="H46" s="33" t="s">
        <v>49</v>
      </c>
      <c r="I46" s="53" t="s">
        <v>777</v>
      </c>
      <c r="J46" s="32"/>
    </row>
    <row r="47" spans="1:10" s="2" customFormat="1" ht="12" customHeight="1" x14ac:dyDescent="0.2">
      <c r="A47" s="40" t="s">
        <v>43</v>
      </c>
      <c r="B47" s="48" t="s">
        <v>84</v>
      </c>
      <c r="C47" s="37">
        <v>14.7</v>
      </c>
      <c r="D47" s="38">
        <v>0</v>
      </c>
      <c r="E47" s="34">
        <v>6010</v>
      </c>
      <c r="F47" s="35">
        <f t="shared" si="2"/>
        <v>6010</v>
      </c>
      <c r="G47" s="33" t="s">
        <v>70</v>
      </c>
      <c r="H47" s="33" t="s">
        <v>49</v>
      </c>
      <c r="I47" s="53" t="s">
        <v>777</v>
      </c>
      <c r="J47" s="32"/>
    </row>
    <row r="48" spans="1:10" s="2" customFormat="1" ht="12" customHeight="1" x14ac:dyDescent="0.2">
      <c r="A48" s="40" t="s">
        <v>274</v>
      </c>
      <c r="B48" s="48" t="s">
        <v>84</v>
      </c>
      <c r="C48" s="37">
        <v>25</v>
      </c>
      <c r="D48" s="38">
        <v>0</v>
      </c>
      <c r="E48" s="34">
        <v>9590</v>
      </c>
      <c r="F48" s="35">
        <f t="shared" si="2"/>
        <v>9590</v>
      </c>
      <c r="G48" s="33" t="s">
        <v>70</v>
      </c>
      <c r="H48" s="33" t="s">
        <v>49</v>
      </c>
      <c r="I48" s="53" t="s">
        <v>777</v>
      </c>
      <c r="J48" s="32"/>
    </row>
    <row r="49" spans="1:10" s="2" customFormat="1" ht="12" customHeight="1" x14ac:dyDescent="0.2">
      <c r="A49" s="40" t="s">
        <v>299</v>
      </c>
      <c r="B49" s="48" t="s">
        <v>84</v>
      </c>
      <c r="C49" s="37">
        <v>29.4</v>
      </c>
      <c r="D49" s="38">
        <v>0</v>
      </c>
      <c r="E49" s="34">
        <v>13990</v>
      </c>
      <c r="F49" s="35">
        <f t="shared" si="2"/>
        <v>13990</v>
      </c>
      <c r="G49" s="33" t="s">
        <v>70</v>
      </c>
      <c r="H49" s="33" t="s">
        <v>49</v>
      </c>
      <c r="I49" s="53" t="s">
        <v>777</v>
      </c>
      <c r="J49" s="32"/>
    </row>
    <row r="50" spans="1:10" s="2" customFormat="1" ht="12" customHeight="1" x14ac:dyDescent="0.2">
      <c r="A50" s="40" t="s">
        <v>273</v>
      </c>
      <c r="B50" s="48" t="s">
        <v>84</v>
      </c>
      <c r="C50" s="37">
        <v>39</v>
      </c>
      <c r="D50" s="38">
        <v>0</v>
      </c>
      <c r="E50" s="34">
        <v>16170</v>
      </c>
      <c r="F50" s="35">
        <f t="shared" si="2"/>
        <v>16170</v>
      </c>
      <c r="G50" s="33" t="s">
        <v>70</v>
      </c>
      <c r="H50" s="33" t="s">
        <v>49</v>
      </c>
      <c r="I50" s="53" t="s">
        <v>777</v>
      </c>
      <c r="J50" s="32"/>
    </row>
    <row r="51" spans="1:10" s="2" customFormat="1" ht="12" customHeight="1" x14ac:dyDescent="0.2">
      <c r="A51" s="40" t="s">
        <v>300</v>
      </c>
      <c r="B51" s="48" t="s">
        <v>84</v>
      </c>
      <c r="C51" s="37">
        <v>49</v>
      </c>
      <c r="D51" s="38">
        <v>0</v>
      </c>
      <c r="E51" s="34">
        <v>24100</v>
      </c>
      <c r="F51" s="35">
        <f t="shared" si="2"/>
        <v>24100</v>
      </c>
      <c r="G51" s="33" t="s">
        <v>70</v>
      </c>
      <c r="H51" s="33" t="s">
        <v>49</v>
      </c>
      <c r="I51" s="53" t="s">
        <v>777</v>
      </c>
      <c r="J51" s="32"/>
    </row>
    <row r="52" spans="1:10" s="2" customFormat="1" ht="12" customHeight="1" x14ac:dyDescent="0.2">
      <c r="A52" s="40" t="s">
        <v>272</v>
      </c>
      <c r="B52" s="48" t="s">
        <v>84</v>
      </c>
      <c r="C52" s="37">
        <v>59</v>
      </c>
      <c r="D52" s="38">
        <v>0</v>
      </c>
      <c r="E52" s="34">
        <v>26780</v>
      </c>
      <c r="F52" s="35">
        <f t="shared" si="2"/>
        <v>26780</v>
      </c>
      <c r="G52" s="33" t="s">
        <v>70</v>
      </c>
      <c r="H52" s="33" t="s">
        <v>49</v>
      </c>
      <c r="I52" s="53" t="s">
        <v>777</v>
      </c>
      <c r="J52" s="32"/>
    </row>
    <row r="53" spans="1:10" s="2" customFormat="1" ht="12" customHeight="1" x14ac:dyDescent="0.2">
      <c r="A53" s="40" t="s">
        <v>271</v>
      </c>
      <c r="B53" s="48" t="s">
        <v>84</v>
      </c>
      <c r="C53" s="37">
        <v>98</v>
      </c>
      <c r="D53" s="38">
        <v>0</v>
      </c>
      <c r="E53" s="34">
        <v>41130</v>
      </c>
      <c r="F53" s="35">
        <f t="shared" si="2"/>
        <v>41130</v>
      </c>
      <c r="G53" s="33" t="s">
        <v>70</v>
      </c>
      <c r="H53" s="33" t="s">
        <v>49</v>
      </c>
      <c r="I53" s="53" t="s">
        <v>777</v>
      </c>
      <c r="J53" s="32"/>
    </row>
    <row r="54" spans="1:10" s="2" customFormat="1" ht="12" customHeight="1" x14ac:dyDescent="0.2">
      <c r="A54" s="40" t="s">
        <v>270</v>
      </c>
      <c r="B54" s="48" t="s">
        <v>84</v>
      </c>
      <c r="C54" s="37">
        <v>157</v>
      </c>
      <c r="D54" s="38">
        <v>0</v>
      </c>
      <c r="E54" s="34">
        <v>63620</v>
      </c>
      <c r="F54" s="35">
        <f t="shared" si="2"/>
        <v>63620</v>
      </c>
      <c r="G54" s="33" t="s">
        <v>70</v>
      </c>
      <c r="H54" s="33" t="s">
        <v>49</v>
      </c>
      <c r="I54" s="53" t="s">
        <v>777</v>
      </c>
      <c r="J54" s="32"/>
    </row>
    <row r="55" spans="1:10" s="2" customFormat="1" ht="12" customHeight="1" x14ac:dyDescent="0.2">
      <c r="A55" s="40" t="s">
        <v>297</v>
      </c>
      <c r="B55" s="48" t="s">
        <v>84</v>
      </c>
      <c r="C55" s="37">
        <v>245</v>
      </c>
      <c r="D55" s="38">
        <v>0</v>
      </c>
      <c r="E55" s="34">
        <v>99180</v>
      </c>
      <c r="F55" s="35">
        <f t="shared" si="2"/>
        <v>99180</v>
      </c>
      <c r="G55" s="33" t="s">
        <v>70</v>
      </c>
      <c r="H55" s="33" t="s">
        <v>49</v>
      </c>
      <c r="I55" s="53" t="s">
        <v>777</v>
      </c>
      <c r="J55" s="32"/>
    </row>
    <row r="56" spans="1:10" s="2" customFormat="1" ht="12" customHeight="1" x14ac:dyDescent="0.2">
      <c r="A56" s="40" t="s">
        <v>298</v>
      </c>
      <c r="B56" s="48" t="s">
        <v>84</v>
      </c>
      <c r="C56" s="37">
        <v>343</v>
      </c>
      <c r="D56" s="38">
        <v>0</v>
      </c>
      <c r="E56" s="34">
        <v>142370</v>
      </c>
      <c r="F56" s="35">
        <f t="shared" si="2"/>
        <v>142370</v>
      </c>
      <c r="G56" s="33" t="s">
        <v>70</v>
      </c>
      <c r="H56" s="33" t="s">
        <v>49</v>
      </c>
      <c r="I56" s="53" t="s">
        <v>777</v>
      </c>
      <c r="J56" s="32"/>
    </row>
    <row r="57" spans="1:10" s="2" customFormat="1" ht="12" customHeight="1" x14ac:dyDescent="0.2">
      <c r="A57" s="40" t="s">
        <v>301</v>
      </c>
      <c r="B57" s="48" t="s">
        <v>84</v>
      </c>
      <c r="C57" s="37">
        <v>490</v>
      </c>
      <c r="D57" s="38">
        <v>0</v>
      </c>
      <c r="E57" s="34">
        <v>201580</v>
      </c>
      <c r="F57" s="35">
        <f t="shared" si="2"/>
        <v>201580</v>
      </c>
      <c r="G57" s="33" t="s">
        <v>70</v>
      </c>
      <c r="H57" s="33" t="s">
        <v>49</v>
      </c>
      <c r="I57" s="53" t="s">
        <v>777</v>
      </c>
      <c r="J57" s="32"/>
    </row>
    <row r="58" spans="1:10" s="2" customFormat="1" ht="12" customHeight="1" x14ac:dyDescent="0.2">
      <c r="A58" s="40" t="s">
        <v>302</v>
      </c>
      <c r="B58" s="48" t="s">
        <v>84</v>
      </c>
      <c r="C58" s="37">
        <v>686</v>
      </c>
      <c r="D58" s="38">
        <v>0</v>
      </c>
      <c r="E58" s="34">
        <v>280200</v>
      </c>
      <c r="F58" s="35">
        <f t="shared" si="2"/>
        <v>280200</v>
      </c>
      <c r="G58" s="33" t="s">
        <v>70</v>
      </c>
      <c r="H58" s="33" t="s">
        <v>49</v>
      </c>
      <c r="I58" s="53" t="s">
        <v>777</v>
      </c>
      <c r="J58" s="32"/>
    </row>
    <row r="59" spans="1:10" s="2" customFormat="1" ht="12" customHeight="1" x14ac:dyDescent="0.2">
      <c r="A59" s="40"/>
      <c r="B59" s="33"/>
      <c r="C59" s="37"/>
      <c r="D59" s="38"/>
      <c r="E59" s="34"/>
      <c r="F59" s="35"/>
      <c r="G59" s="33"/>
      <c r="H59" s="33"/>
      <c r="I59" s="168"/>
      <c r="J59" s="32"/>
    </row>
    <row r="60" spans="1:10" s="2" customFormat="1" ht="12" customHeight="1" x14ac:dyDescent="0.2">
      <c r="A60" s="40" t="s">
        <v>269</v>
      </c>
      <c r="B60" s="48" t="s">
        <v>84</v>
      </c>
      <c r="C60" s="37">
        <v>4.9000000000000004</v>
      </c>
      <c r="D60" s="38">
        <v>0</v>
      </c>
      <c r="E60" s="34">
        <v>2880</v>
      </c>
      <c r="F60" s="35">
        <f t="shared" ref="F60:F68" si="3">(((1-$C$4/100)*E60+(C60*$C$3)+(D60*$D$3))*(1-$F$4/100))</f>
        <v>2880</v>
      </c>
      <c r="G60" s="33" t="s">
        <v>70</v>
      </c>
      <c r="H60" s="33" t="s">
        <v>49</v>
      </c>
      <c r="I60" s="53" t="s">
        <v>777</v>
      </c>
      <c r="J60" s="32"/>
    </row>
    <row r="61" spans="1:10" s="2" customFormat="1" ht="12" customHeight="1" x14ac:dyDescent="0.2">
      <c r="A61" s="40" t="s">
        <v>268</v>
      </c>
      <c r="B61" s="48" t="s">
        <v>84</v>
      </c>
      <c r="C61" s="37">
        <v>7.4</v>
      </c>
      <c r="D61" s="38">
        <v>0</v>
      </c>
      <c r="E61" s="34">
        <v>3810</v>
      </c>
      <c r="F61" s="35">
        <f t="shared" si="3"/>
        <v>3810</v>
      </c>
      <c r="G61" s="33" t="s">
        <v>70</v>
      </c>
      <c r="H61" s="33" t="s">
        <v>49</v>
      </c>
      <c r="I61" s="53" t="s">
        <v>777</v>
      </c>
      <c r="J61" s="32"/>
    </row>
    <row r="62" spans="1:10" s="2" customFormat="1" ht="12" customHeight="1" x14ac:dyDescent="0.2">
      <c r="A62" s="40" t="s">
        <v>267</v>
      </c>
      <c r="B62" s="48" t="s">
        <v>84</v>
      </c>
      <c r="C62" s="37">
        <v>9.8000000000000007</v>
      </c>
      <c r="D62" s="38">
        <v>0</v>
      </c>
      <c r="E62" s="34">
        <v>4680</v>
      </c>
      <c r="F62" s="35">
        <f t="shared" si="3"/>
        <v>4680</v>
      </c>
      <c r="G62" s="33" t="s">
        <v>70</v>
      </c>
      <c r="H62" s="33" t="s">
        <v>49</v>
      </c>
      <c r="I62" s="53" t="s">
        <v>777</v>
      </c>
      <c r="J62" s="32"/>
    </row>
    <row r="63" spans="1:10" s="2" customFormat="1" ht="12" customHeight="1" x14ac:dyDescent="0.2">
      <c r="A63" s="40" t="s">
        <v>266</v>
      </c>
      <c r="B63" s="48" t="s">
        <v>84</v>
      </c>
      <c r="C63" s="37">
        <v>14.7</v>
      </c>
      <c r="D63" s="38">
        <v>0</v>
      </c>
      <c r="E63" s="34">
        <v>6260</v>
      </c>
      <c r="F63" s="35">
        <f t="shared" si="3"/>
        <v>6260</v>
      </c>
      <c r="G63" s="33" t="s">
        <v>70</v>
      </c>
      <c r="H63" s="33" t="s">
        <v>49</v>
      </c>
      <c r="I63" s="53" t="s">
        <v>777</v>
      </c>
      <c r="J63" s="32"/>
    </row>
    <row r="64" spans="1:10" s="2" customFormat="1" ht="12" customHeight="1" x14ac:dyDescent="0.2">
      <c r="A64" s="40" t="s">
        <v>265</v>
      </c>
      <c r="B64" s="48" t="s">
        <v>84</v>
      </c>
      <c r="C64" s="37">
        <v>25</v>
      </c>
      <c r="D64" s="38">
        <v>0</v>
      </c>
      <c r="E64" s="34">
        <v>10070</v>
      </c>
      <c r="F64" s="35">
        <f t="shared" si="3"/>
        <v>10070</v>
      </c>
      <c r="G64" s="33" t="s">
        <v>70</v>
      </c>
      <c r="H64" s="33" t="s">
        <v>49</v>
      </c>
      <c r="I64" s="53" t="s">
        <v>777</v>
      </c>
      <c r="J64" s="32"/>
    </row>
    <row r="65" spans="1:10" s="2" customFormat="1" ht="12" customHeight="1" x14ac:dyDescent="0.2">
      <c r="A65" s="40" t="s">
        <v>264</v>
      </c>
      <c r="B65" s="48" t="s">
        <v>84</v>
      </c>
      <c r="C65" s="37">
        <v>39</v>
      </c>
      <c r="D65" s="38">
        <v>0</v>
      </c>
      <c r="E65" s="34">
        <v>16510</v>
      </c>
      <c r="F65" s="35">
        <f t="shared" si="3"/>
        <v>16510</v>
      </c>
      <c r="G65" s="33" t="s">
        <v>70</v>
      </c>
      <c r="H65" s="33" t="s">
        <v>49</v>
      </c>
      <c r="I65" s="53" t="s">
        <v>777</v>
      </c>
      <c r="J65" s="32"/>
    </row>
    <row r="66" spans="1:10" s="2" customFormat="1" ht="12" customHeight="1" x14ac:dyDescent="0.2">
      <c r="A66" s="40" t="s">
        <v>263</v>
      </c>
      <c r="B66" s="48" t="s">
        <v>84</v>
      </c>
      <c r="C66" s="37">
        <v>59</v>
      </c>
      <c r="D66" s="38">
        <v>0</v>
      </c>
      <c r="E66" s="34">
        <v>26320</v>
      </c>
      <c r="F66" s="35">
        <f t="shared" si="3"/>
        <v>26320</v>
      </c>
      <c r="G66" s="33" t="s">
        <v>70</v>
      </c>
      <c r="H66" s="33" t="s">
        <v>49</v>
      </c>
      <c r="I66" s="53" t="s">
        <v>777</v>
      </c>
      <c r="J66" s="32"/>
    </row>
    <row r="67" spans="1:10" s="2" customFormat="1" ht="12" customHeight="1" x14ac:dyDescent="0.2">
      <c r="A67" s="40" t="s">
        <v>262</v>
      </c>
      <c r="B67" s="48" t="s">
        <v>84</v>
      </c>
      <c r="C67" s="37">
        <v>98</v>
      </c>
      <c r="D67" s="38">
        <v>0</v>
      </c>
      <c r="E67" s="34">
        <v>42350</v>
      </c>
      <c r="F67" s="35">
        <f t="shared" si="3"/>
        <v>42350</v>
      </c>
      <c r="G67" s="33" t="s">
        <v>70</v>
      </c>
      <c r="H67" s="33" t="s">
        <v>49</v>
      </c>
      <c r="I67" s="53" t="s">
        <v>777</v>
      </c>
      <c r="J67" s="32"/>
    </row>
    <row r="68" spans="1:10" s="2" customFormat="1" ht="12" customHeight="1" x14ac:dyDescent="0.2">
      <c r="A68" s="40" t="s">
        <v>303</v>
      </c>
      <c r="B68" s="48" t="s">
        <v>84</v>
      </c>
      <c r="C68" s="37">
        <v>157</v>
      </c>
      <c r="D68" s="38">
        <v>0</v>
      </c>
      <c r="E68" s="34">
        <v>89850</v>
      </c>
      <c r="F68" s="35">
        <f t="shared" si="3"/>
        <v>89850</v>
      </c>
      <c r="G68" s="33" t="s">
        <v>70</v>
      </c>
      <c r="H68" s="33" t="s">
        <v>49</v>
      </c>
      <c r="I68" s="53" t="s">
        <v>777</v>
      </c>
      <c r="J68" s="32"/>
    </row>
    <row r="69" spans="1:10" s="2" customFormat="1" ht="12" customHeight="1" x14ac:dyDescent="0.2">
      <c r="A69" s="40"/>
      <c r="B69" s="33"/>
      <c r="C69" s="37"/>
      <c r="D69" s="38"/>
      <c r="E69" s="34"/>
      <c r="F69" s="35"/>
      <c r="G69" s="33"/>
      <c r="H69" s="33"/>
      <c r="I69" s="168"/>
      <c r="J69" s="32"/>
    </row>
    <row r="70" spans="1:10" s="2" customFormat="1" ht="12" customHeight="1" x14ac:dyDescent="0.2">
      <c r="A70" s="40" t="s">
        <v>194</v>
      </c>
      <c r="B70" s="33" t="s">
        <v>87</v>
      </c>
      <c r="C70" s="37">
        <v>4.9000000000000004</v>
      </c>
      <c r="D70" s="38">
        <v>0</v>
      </c>
      <c r="E70" s="34">
        <v>2500</v>
      </c>
      <c r="F70" s="35">
        <f t="shared" ref="F70:F75" si="4">(((1-$C$4/100)*E70+(C70*$C$3)+(D70*$D$3))*(1-$F$4/100))</f>
        <v>2500</v>
      </c>
      <c r="G70" s="33" t="s">
        <v>70</v>
      </c>
      <c r="H70" s="33" t="s">
        <v>49</v>
      </c>
      <c r="I70" s="53" t="s">
        <v>777</v>
      </c>
      <c r="J70" s="32"/>
    </row>
    <row r="71" spans="1:10" s="2" customFormat="1" ht="12" customHeight="1" x14ac:dyDescent="0.2">
      <c r="A71" s="40" t="s">
        <v>192</v>
      </c>
      <c r="B71" s="33" t="s">
        <v>87</v>
      </c>
      <c r="C71" s="37">
        <v>7.4</v>
      </c>
      <c r="D71" s="38">
        <v>0</v>
      </c>
      <c r="E71" s="34">
        <v>3580</v>
      </c>
      <c r="F71" s="35">
        <f t="shared" si="4"/>
        <v>3580</v>
      </c>
      <c r="G71" s="33" t="s">
        <v>70</v>
      </c>
      <c r="H71" s="33" t="s">
        <v>49</v>
      </c>
      <c r="I71" s="53" t="s">
        <v>777</v>
      </c>
      <c r="J71" s="32"/>
    </row>
    <row r="72" spans="1:10" s="2" customFormat="1" ht="12" customHeight="1" x14ac:dyDescent="0.2">
      <c r="A72" s="40" t="s">
        <v>193</v>
      </c>
      <c r="B72" s="33" t="s">
        <v>87</v>
      </c>
      <c r="C72" s="37">
        <v>9.8000000000000007</v>
      </c>
      <c r="D72" s="38">
        <v>0</v>
      </c>
      <c r="E72" s="34">
        <v>4410</v>
      </c>
      <c r="F72" s="35">
        <f t="shared" si="4"/>
        <v>4410</v>
      </c>
      <c r="G72" s="33" t="s">
        <v>70</v>
      </c>
      <c r="H72" s="33" t="s">
        <v>49</v>
      </c>
      <c r="I72" s="53" t="s">
        <v>777</v>
      </c>
      <c r="J72" s="32"/>
    </row>
    <row r="73" spans="1:10" s="2" customFormat="1" ht="12" customHeight="1" x14ac:dyDescent="0.2">
      <c r="A73" s="40" t="s">
        <v>195</v>
      </c>
      <c r="B73" s="33" t="s">
        <v>87</v>
      </c>
      <c r="C73" s="37">
        <v>14.7</v>
      </c>
      <c r="D73" s="38">
        <v>0</v>
      </c>
      <c r="E73" s="34">
        <v>6230</v>
      </c>
      <c r="F73" s="35">
        <f t="shared" si="4"/>
        <v>6230</v>
      </c>
      <c r="G73" s="33" t="s">
        <v>70</v>
      </c>
      <c r="H73" s="33" t="s">
        <v>49</v>
      </c>
      <c r="I73" s="53" t="s">
        <v>777</v>
      </c>
      <c r="J73" s="32"/>
    </row>
    <row r="74" spans="1:10" s="2" customFormat="1" ht="12" customHeight="1" x14ac:dyDescent="0.2">
      <c r="A74" s="40" t="s">
        <v>196</v>
      </c>
      <c r="B74" s="33" t="s">
        <v>87</v>
      </c>
      <c r="C74" s="37">
        <v>25</v>
      </c>
      <c r="D74" s="38">
        <v>0</v>
      </c>
      <c r="E74" s="34">
        <v>9880</v>
      </c>
      <c r="F74" s="35">
        <f t="shared" si="4"/>
        <v>9880</v>
      </c>
      <c r="G74" s="33" t="s">
        <v>70</v>
      </c>
      <c r="H74" s="33" t="s">
        <v>49</v>
      </c>
      <c r="I74" s="53" t="s">
        <v>777</v>
      </c>
      <c r="J74" s="32"/>
    </row>
    <row r="75" spans="1:10" s="2" customFormat="1" ht="12" customHeight="1" x14ac:dyDescent="0.2">
      <c r="A75" s="40" t="s">
        <v>296</v>
      </c>
      <c r="B75" s="33" t="s">
        <v>87</v>
      </c>
      <c r="C75" s="37">
        <v>39</v>
      </c>
      <c r="D75" s="38">
        <v>0</v>
      </c>
      <c r="E75" s="34">
        <v>15860</v>
      </c>
      <c r="F75" s="35">
        <f t="shared" si="4"/>
        <v>15860</v>
      </c>
      <c r="G75" s="33" t="s">
        <v>70</v>
      </c>
      <c r="H75" s="33" t="s">
        <v>49</v>
      </c>
      <c r="I75" s="53" t="s">
        <v>777</v>
      </c>
      <c r="J75" s="32"/>
    </row>
    <row r="76" spans="1:10" s="2" customFormat="1" ht="12" customHeight="1" x14ac:dyDescent="0.2">
      <c r="A76" s="40"/>
      <c r="B76" s="33"/>
      <c r="C76" s="37"/>
      <c r="D76" s="38"/>
      <c r="E76" s="34"/>
      <c r="F76" s="35"/>
      <c r="G76" s="33"/>
      <c r="H76" s="33"/>
      <c r="I76" s="168"/>
      <c r="J76" s="32"/>
    </row>
    <row r="77" spans="1:10" s="2" customFormat="1" ht="12" customHeight="1" x14ac:dyDescent="0.2">
      <c r="A77" s="40" t="s">
        <v>386</v>
      </c>
      <c r="B77" s="48" t="s">
        <v>86</v>
      </c>
      <c r="C77" s="37">
        <v>7.4</v>
      </c>
      <c r="D77" s="38">
        <v>0</v>
      </c>
      <c r="E77" s="34">
        <v>4800</v>
      </c>
      <c r="F77" s="35">
        <f t="shared" ref="F77:F82" si="5">(((1-$C$4/100)*E77+(C77*$C$3)+(D77*$D$3))*(1-$F$4/100))</f>
        <v>4800</v>
      </c>
      <c r="G77" s="33" t="s">
        <v>70</v>
      </c>
      <c r="H77" s="33" t="s">
        <v>49</v>
      </c>
      <c r="I77" s="53" t="s">
        <v>777</v>
      </c>
      <c r="J77" s="32"/>
    </row>
    <row r="78" spans="1:10" s="2" customFormat="1" ht="12" customHeight="1" x14ac:dyDescent="0.2">
      <c r="A78" s="40" t="s">
        <v>385</v>
      </c>
      <c r="B78" s="48" t="s">
        <v>86</v>
      </c>
      <c r="C78" s="37">
        <v>14.7</v>
      </c>
      <c r="D78" s="38">
        <v>0</v>
      </c>
      <c r="E78" s="34">
        <v>8160</v>
      </c>
      <c r="F78" s="35">
        <f t="shared" si="5"/>
        <v>8160</v>
      </c>
      <c r="G78" s="33" t="s">
        <v>70</v>
      </c>
      <c r="H78" s="33" t="s">
        <v>49</v>
      </c>
      <c r="I78" s="53" t="s">
        <v>777</v>
      </c>
      <c r="J78" s="32"/>
    </row>
    <row r="79" spans="1:10" s="2" customFormat="1" ht="12" customHeight="1" x14ac:dyDescent="0.2">
      <c r="A79" s="40" t="s">
        <v>232</v>
      </c>
      <c r="B79" s="48" t="s">
        <v>86</v>
      </c>
      <c r="C79" s="37">
        <v>4.9000000000000004</v>
      </c>
      <c r="D79" s="38">
        <v>0</v>
      </c>
      <c r="E79" s="34">
        <v>3960</v>
      </c>
      <c r="F79" s="35">
        <f t="shared" si="5"/>
        <v>3960</v>
      </c>
      <c r="G79" s="33" t="s">
        <v>70</v>
      </c>
      <c r="H79" s="33" t="s">
        <v>49</v>
      </c>
      <c r="I79" s="53" t="s">
        <v>777</v>
      </c>
      <c r="J79" s="32"/>
    </row>
    <row r="80" spans="1:10" s="2" customFormat="1" ht="12" customHeight="1" x14ac:dyDescent="0.2">
      <c r="A80" s="40" t="s">
        <v>251</v>
      </c>
      <c r="B80" s="48" t="s">
        <v>86</v>
      </c>
      <c r="C80" s="37">
        <v>7.4</v>
      </c>
      <c r="D80" s="38">
        <v>0</v>
      </c>
      <c r="E80" s="34">
        <v>4800</v>
      </c>
      <c r="F80" s="35">
        <f t="shared" si="5"/>
        <v>4800</v>
      </c>
      <c r="G80" s="33" t="s">
        <v>70</v>
      </c>
      <c r="H80" s="33" t="s">
        <v>49</v>
      </c>
      <c r="I80" s="53" t="s">
        <v>777</v>
      </c>
      <c r="J80" s="32"/>
    </row>
    <row r="81" spans="1:10" s="2" customFormat="1" ht="12" customHeight="1" x14ac:dyDescent="0.2">
      <c r="A81" s="40" t="s">
        <v>250</v>
      </c>
      <c r="B81" s="48" t="s">
        <v>86</v>
      </c>
      <c r="C81" s="37">
        <v>9.8000000000000007</v>
      </c>
      <c r="D81" s="38">
        <v>0</v>
      </c>
      <c r="E81" s="34">
        <v>6030</v>
      </c>
      <c r="F81" s="35">
        <f t="shared" si="5"/>
        <v>6030</v>
      </c>
      <c r="G81" s="33" t="s">
        <v>70</v>
      </c>
      <c r="H81" s="33" t="s">
        <v>49</v>
      </c>
      <c r="I81" s="53" t="s">
        <v>777</v>
      </c>
      <c r="J81" s="32"/>
    </row>
    <row r="82" spans="1:10" s="2" customFormat="1" ht="12" customHeight="1" x14ac:dyDescent="0.2">
      <c r="A82" s="40" t="s">
        <v>249</v>
      </c>
      <c r="B82" s="48" t="s">
        <v>86</v>
      </c>
      <c r="C82" s="37">
        <v>14.7</v>
      </c>
      <c r="D82" s="38">
        <v>0</v>
      </c>
      <c r="E82" s="34">
        <v>8180</v>
      </c>
      <c r="F82" s="35">
        <f t="shared" si="5"/>
        <v>8180</v>
      </c>
      <c r="G82" s="33" t="s">
        <v>70</v>
      </c>
      <c r="H82" s="33" t="s">
        <v>49</v>
      </c>
      <c r="I82" s="53" t="s">
        <v>777</v>
      </c>
      <c r="J82" s="32"/>
    </row>
    <row r="83" spans="1:10" s="2" customFormat="1" ht="12" customHeight="1" x14ac:dyDescent="0.2">
      <c r="A83" s="40"/>
      <c r="B83" s="33"/>
      <c r="C83" s="37"/>
      <c r="D83" s="38"/>
      <c r="E83" s="34"/>
      <c r="F83" s="35"/>
      <c r="G83" s="33"/>
      <c r="H83" s="33"/>
      <c r="I83" s="168"/>
      <c r="J83" s="32"/>
    </row>
    <row r="84" spans="1:10" s="2" customFormat="1" ht="12" customHeight="1" x14ac:dyDescent="0.2">
      <c r="A84" s="40" t="s">
        <v>182</v>
      </c>
      <c r="B84" s="48" t="s">
        <v>87</v>
      </c>
      <c r="C84" s="37">
        <v>2.2000000000000002</v>
      </c>
      <c r="D84" s="38">
        <v>0</v>
      </c>
      <c r="E84" s="34">
        <v>3210</v>
      </c>
      <c r="F84" s="35">
        <f t="shared" ref="F84:F90" si="6">(((1-$C$4/100)*E84+(C84*$C$3)+(D84*$D$3))*(1-$F$4/100))</f>
        <v>3210</v>
      </c>
      <c r="G84" s="33" t="s">
        <v>70</v>
      </c>
      <c r="H84" s="33" t="s">
        <v>49</v>
      </c>
      <c r="I84" s="53" t="s">
        <v>777</v>
      </c>
      <c r="J84" s="32"/>
    </row>
    <row r="85" spans="1:10" ht="12" customHeight="1" x14ac:dyDescent="0.2">
      <c r="A85" s="52" t="s">
        <v>524</v>
      </c>
      <c r="B85" s="48" t="s">
        <v>87</v>
      </c>
      <c r="C85" s="37">
        <v>4.9000000000000004</v>
      </c>
      <c r="D85" s="38">
        <v>0</v>
      </c>
      <c r="E85" s="34">
        <v>3140</v>
      </c>
      <c r="F85" s="35">
        <f>(((1-$C$4/100)*E85+(C85*$C$3)+(D85*$D$3))*(1-$F$4/100))</f>
        <v>3140</v>
      </c>
      <c r="G85" s="33" t="s">
        <v>70</v>
      </c>
      <c r="H85" s="33" t="s">
        <v>49</v>
      </c>
      <c r="I85" s="53" t="s">
        <v>777</v>
      </c>
      <c r="J85" s="32"/>
    </row>
    <row r="86" spans="1:10" s="2" customFormat="1" ht="12" customHeight="1" x14ac:dyDescent="0.2">
      <c r="A86" s="40" t="s">
        <v>183</v>
      </c>
      <c r="B86" s="48" t="s">
        <v>87</v>
      </c>
      <c r="C86" s="37">
        <v>7.4</v>
      </c>
      <c r="D86" s="38">
        <v>0</v>
      </c>
      <c r="E86" s="34">
        <v>4630</v>
      </c>
      <c r="F86" s="35">
        <f t="shared" si="6"/>
        <v>4630</v>
      </c>
      <c r="G86" s="33" t="s">
        <v>70</v>
      </c>
      <c r="H86" s="33" t="s">
        <v>49</v>
      </c>
      <c r="I86" s="53" t="s">
        <v>777</v>
      </c>
      <c r="J86" s="32"/>
    </row>
    <row r="87" spans="1:10" s="2" customFormat="1" ht="12" customHeight="1" x14ac:dyDescent="0.2">
      <c r="A87" s="40" t="s">
        <v>184</v>
      </c>
      <c r="B87" s="48" t="s">
        <v>87</v>
      </c>
      <c r="C87" s="37">
        <v>9.8000000000000007</v>
      </c>
      <c r="D87" s="38">
        <v>0</v>
      </c>
      <c r="E87" s="34">
        <v>5890</v>
      </c>
      <c r="F87" s="35">
        <f t="shared" si="6"/>
        <v>5890</v>
      </c>
      <c r="G87" s="33" t="s">
        <v>70</v>
      </c>
      <c r="H87" s="33" t="s">
        <v>49</v>
      </c>
      <c r="I87" s="53" t="s">
        <v>777</v>
      </c>
      <c r="J87" s="32"/>
    </row>
    <row r="88" spans="1:10" s="2" customFormat="1" ht="12" customHeight="1" x14ac:dyDescent="0.2">
      <c r="A88" s="40" t="s">
        <v>185</v>
      </c>
      <c r="B88" s="48" t="s">
        <v>87</v>
      </c>
      <c r="C88" s="37">
        <v>14.7</v>
      </c>
      <c r="D88" s="38">
        <v>0</v>
      </c>
      <c r="E88" s="34">
        <v>8470</v>
      </c>
      <c r="F88" s="35">
        <f t="shared" si="6"/>
        <v>8470</v>
      </c>
      <c r="G88" s="33" t="s">
        <v>70</v>
      </c>
      <c r="H88" s="33" t="s">
        <v>49</v>
      </c>
      <c r="I88" s="53" t="s">
        <v>777</v>
      </c>
      <c r="J88" s="32"/>
    </row>
    <row r="89" spans="1:10" s="2" customFormat="1" ht="12" customHeight="1" x14ac:dyDescent="0.2">
      <c r="A89" s="40" t="s">
        <v>186</v>
      </c>
      <c r="B89" s="48" t="s">
        <v>87</v>
      </c>
      <c r="C89" s="37">
        <v>25</v>
      </c>
      <c r="D89" s="38">
        <v>0</v>
      </c>
      <c r="E89" s="34">
        <v>13860</v>
      </c>
      <c r="F89" s="35">
        <f t="shared" si="6"/>
        <v>13860</v>
      </c>
      <c r="G89" s="33" t="s">
        <v>70</v>
      </c>
      <c r="H89" s="33" t="s">
        <v>49</v>
      </c>
      <c r="I89" s="53" t="s">
        <v>777</v>
      </c>
      <c r="J89" s="32"/>
    </row>
    <row r="90" spans="1:10" s="2" customFormat="1" ht="12" customHeight="1" x14ac:dyDescent="0.2">
      <c r="A90" s="40" t="s">
        <v>187</v>
      </c>
      <c r="B90" s="48" t="s">
        <v>87</v>
      </c>
      <c r="C90" s="37">
        <v>39</v>
      </c>
      <c r="D90" s="38">
        <v>0</v>
      </c>
      <c r="E90" s="34">
        <v>20360</v>
      </c>
      <c r="F90" s="35">
        <f t="shared" si="6"/>
        <v>20360</v>
      </c>
      <c r="G90" s="33" t="s">
        <v>70</v>
      </c>
      <c r="H90" s="33" t="s">
        <v>49</v>
      </c>
      <c r="I90" s="53" t="s">
        <v>777</v>
      </c>
      <c r="J90" s="32"/>
    </row>
    <row r="91" spans="1:10" s="2" customFormat="1" ht="12" customHeight="1" x14ac:dyDescent="0.2">
      <c r="A91" s="40"/>
      <c r="B91" s="33"/>
      <c r="C91" s="37"/>
      <c r="D91" s="38"/>
      <c r="E91" s="34"/>
      <c r="F91" s="35"/>
      <c r="G91" s="33"/>
      <c r="H91" s="33"/>
      <c r="I91" s="168"/>
      <c r="J91" s="32"/>
    </row>
    <row r="92" spans="1:10" s="2" customFormat="1" ht="12" customHeight="1" x14ac:dyDescent="0.2">
      <c r="A92" s="40" t="s">
        <v>181</v>
      </c>
      <c r="B92" s="48" t="s">
        <v>88</v>
      </c>
      <c r="C92" s="37">
        <v>3.4</v>
      </c>
      <c r="D92" s="38">
        <v>0</v>
      </c>
      <c r="E92" s="34">
        <v>10670</v>
      </c>
      <c r="F92" s="35">
        <f t="shared" ref="F92:F97" si="7">(((1-$C$4/100)*E92+(C92*$C$3)+(D92*$D$3))*(1-$F$4/100))</f>
        <v>10670</v>
      </c>
      <c r="G92" s="33" t="s">
        <v>70</v>
      </c>
      <c r="H92" s="33" t="s">
        <v>49</v>
      </c>
      <c r="I92" s="53" t="s">
        <v>777</v>
      </c>
      <c r="J92" s="32"/>
    </row>
    <row r="93" spans="1:10" s="2" customFormat="1" ht="12" customHeight="1" x14ac:dyDescent="0.2">
      <c r="A93" s="40" t="s">
        <v>316</v>
      </c>
      <c r="B93" s="48" t="s">
        <v>88</v>
      </c>
      <c r="C93" s="37">
        <v>4.9000000000000004</v>
      </c>
      <c r="D93" s="38">
        <v>0</v>
      </c>
      <c r="E93" s="34">
        <v>14630</v>
      </c>
      <c r="F93" s="35">
        <f t="shared" si="7"/>
        <v>14630</v>
      </c>
      <c r="G93" s="33" t="s">
        <v>70</v>
      </c>
      <c r="H93" s="33" t="s">
        <v>49</v>
      </c>
      <c r="I93" s="53" t="s">
        <v>777</v>
      </c>
      <c r="J93" s="32"/>
    </row>
    <row r="94" spans="1:10" s="2" customFormat="1" ht="12" customHeight="1" x14ac:dyDescent="0.2">
      <c r="A94" s="52" t="s">
        <v>962</v>
      </c>
      <c r="B94" s="48" t="s">
        <v>88</v>
      </c>
      <c r="C94" s="37">
        <v>7.4</v>
      </c>
      <c r="D94" s="38">
        <v>0</v>
      </c>
      <c r="E94" s="34">
        <v>17910</v>
      </c>
      <c r="F94" s="35">
        <f t="shared" si="7"/>
        <v>17910</v>
      </c>
      <c r="G94" s="33" t="s">
        <v>70</v>
      </c>
      <c r="H94" s="33" t="s">
        <v>49</v>
      </c>
      <c r="I94" s="53" t="s">
        <v>777</v>
      </c>
      <c r="J94" s="247"/>
    </row>
    <row r="95" spans="1:10" s="2" customFormat="1" ht="12" customHeight="1" x14ac:dyDescent="0.2">
      <c r="A95" s="40" t="s">
        <v>315</v>
      </c>
      <c r="B95" s="48" t="s">
        <v>88</v>
      </c>
      <c r="C95" s="37">
        <v>9.8000000000000007</v>
      </c>
      <c r="D95" s="38">
        <v>0</v>
      </c>
      <c r="E95" s="34">
        <v>21270</v>
      </c>
      <c r="F95" s="35">
        <f t="shared" si="7"/>
        <v>21270</v>
      </c>
      <c r="G95" s="33" t="s">
        <v>70</v>
      </c>
      <c r="H95" s="33" t="s">
        <v>49</v>
      </c>
      <c r="I95" s="53" t="s">
        <v>777</v>
      </c>
      <c r="J95" s="32"/>
    </row>
    <row r="96" spans="1:10" s="2" customFormat="1" ht="12" customHeight="1" x14ac:dyDescent="0.2">
      <c r="A96" s="40" t="s">
        <v>314</v>
      </c>
      <c r="B96" s="48" t="s">
        <v>88</v>
      </c>
      <c r="C96" s="37">
        <v>14.7</v>
      </c>
      <c r="D96" s="38">
        <v>0</v>
      </c>
      <c r="E96" s="34">
        <v>28160</v>
      </c>
      <c r="F96" s="35">
        <f t="shared" si="7"/>
        <v>28160</v>
      </c>
      <c r="G96" s="33" t="s">
        <v>70</v>
      </c>
      <c r="H96" s="33" t="s">
        <v>49</v>
      </c>
      <c r="I96" s="53" t="s">
        <v>777</v>
      </c>
      <c r="J96" s="32"/>
    </row>
    <row r="97" spans="1:10" s="2" customFormat="1" ht="12" customHeight="1" x14ac:dyDescent="0.2">
      <c r="A97" s="40" t="s">
        <v>313</v>
      </c>
      <c r="B97" s="48" t="s">
        <v>88</v>
      </c>
      <c r="C97" s="37">
        <v>25</v>
      </c>
      <c r="D97" s="38">
        <v>0</v>
      </c>
      <c r="E97" s="34">
        <v>41800</v>
      </c>
      <c r="F97" s="35">
        <f t="shared" si="7"/>
        <v>41800</v>
      </c>
      <c r="G97" s="33" t="s">
        <v>70</v>
      </c>
      <c r="H97" s="33" t="s">
        <v>49</v>
      </c>
      <c r="I97" s="53" t="s">
        <v>777</v>
      </c>
      <c r="J97" s="32"/>
    </row>
    <row r="98" spans="1:10" s="2" customFormat="1" ht="12" customHeight="1" x14ac:dyDescent="0.2">
      <c r="A98" s="40"/>
      <c r="B98" s="33"/>
      <c r="C98" s="37"/>
      <c r="D98" s="38"/>
      <c r="E98" s="34"/>
      <c r="F98" s="35"/>
      <c r="G98" s="33"/>
      <c r="H98" s="33"/>
      <c r="I98" s="168"/>
      <c r="J98" s="32"/>
    </row>
    <row r="99" spans="1:10" s="2" customFormat="1" ht="12" customHeight="1" x14ac:dyDescent="0.2">
      <c r="A99" s="40" t="s">
        <v>174</v>
      </c>
      <c r="B99" s="48" t="s">
        <v>86</v>
      </c>
      <c r="C99" s="37">
        <v>3.4</v>
      </c>
      <c r="D99" s="38">
        <v>0</v>
      </c>
      <c r="E99" s="34">
        <v>3860</v>
      </c>
      <c r="F99" s="35">
        <f>(((1-$C$4/100)*E99+(C99*$C$3)+(D99*$D$3))*(1-$F$4/100))</f>
        <v>3860</v>
      </c>
      <c r="G99" s="33" t="s">
        <v>70</v>
      </c>
      <c r="H99" s="33" t="s">
        <v>49</v>
      </c>
      <c r="I99" s="53" t="s">
        <v>777</v>
      </c>
      <c r="J99" s="32"/>
    </row>
    <row r="100" spans="1:10" s="2" customFormat="1" ht="12" customHeight="1" x14ac:dyDescent="0.2">
      <c r="A100" s="40" t="s">
        <v>175</v>
      </c>
      <c r="B100" s="48" t="s">
        <v>86</v>
      </c>
      <c r="C100" s="37">
        <v>7.4</v>
      </c>
      <c r="D100" s="38">
        <v>0</v>
      </c>
      <c r="E100" s="34">
        <v>6870</v>
      </c>
      <c r="F100" s="35">
        <f>(((1-$C$4/100)*E100+(C100*$C$3)+(D100*$D$3))*(1-$F$4/100))</f>
        <v>6870</v>
      </c>
      <c r="G100" s="33" t="s">
        <v>70</v>
      </c>
      <c r="H100" s="33" t="s">
        <v>49</v>
      </c>
      <c r="I100" s="53" t="s">
        <v>777</v>
      </c>
      <c r="J100" s="32"/>
    </row>
    <row r="101" spans="1:10" s="2" customFormat="1" ht="12" customHeight="1" x14ac:dyDescent="0.2">
      <c r="A101" s="40" t="s">
        <v>176</v>
      </c>
      <c r="B101" s="48" t="s">
        <v>86</v>
      </c>
      <c r="C101" s="37">
        <v>14.7</v>
      </c>
      <c r="D101" s="38">
        <v>0</v>
      </c>
      <c r="E101" s="34">
        <v>10630</v>
      </c>
      <c r="F101" s="35">
        <f>(((1-$C$4/100)*E101+(C101*$C$3)+(D101*$D$3))*(1-$F$4/100))</f>
        <v>10630</v>
      </c>
      <c r="G101" s="33" t="s">
        <v>70</v>
      </c>
      <c r="H101" s="33" t="s">
        <v>49</v>
      </c>
      <c r="I101" s="53" t="s">
        <v>777</v>
      </c>
      <c r="J101" s="32"/>
    </row>
    <row r="102" spans="1:10" s="2" customFormat="1" ht="12" customHeight="1" x14ac:dyDescent="0.2">
      <c r="A102" s="40"/>
      <c r="B102" s="33"/>
      <c r="C102" s="37"/>
      <c r="D102" s="38"/>
      <c r="E102" s="34"/>
      <c r="F102" s="35"/>
      <c r="G102" s="33"/>
      <c r="H102" s="33"/>
      <c r="I102" s="168"/>
      <c r="J102" s="32"/>
    </row>
    <row r="103" spans="1:10" s="2" customFormat="1" ht="12" customHeight="1" x14ac:dyDescent="0.2">
      <c r="A103" s="40" t="s">
        <v>177</v>
      </c>
      <c r="B103" s="48" t="s">
        <v>86</v>
      </c>
      <c r="C103" s="37">
        <v>2.5</v>
      </c>
      <c r="D103" s="38">
        <v>0</v>
      </c>
      <c r="E103" s="34">
        <v>3180</v>
      </c>
      <c r="F103" s="35">
        <f>(((1-$C$4/100)*E103+(C103*$C$3)+(D103*$D$3))*(1-$F$4/100))</f>
        <v>3180</v>
      </c>
      <c r="G103" s="33" t="s">
        <v>70</v>
      </c>
      <c r="H103" s="33" t="s">
        <v>49</v>
      </c>
      <c r="I103" s="53" t="s">
        <v>777</v>
      </c>
      <c r="J103" s="32"/>
    </row>
    <row r="104" spans="1:10" s="2" customFormat="1" ht="12" customHeight="1" x14ac:dyDescent="0.2">
      <c r="A104" s="40" t="s">
        <v>178</v>
      </c>
      <c r="B104" s="48" t="s">
        <v>86</v>
      </c>
      <c r="C104" s="37">
        <v>3.4</v>
      </c>
      <c r="D104" s="38">
        <v>0</v>
      </c>
      <c r="E104" s="34">
        <v>3840</v>
      </c>
      <c r="F104" s="35">
        <f>(((1-$C$4/100)*E104+(C104*$C$3)+(D104*$D$3))*(1-$F$4/100))</f>
        <v>3840</v>
      </c>
      <c r="G104" s="33" t="s">
        <v>70</v>
      </c>
      <c r="H104" s="33" t="s">
        <v>49</v>
      </c>
      <c r="I104" s="53" t="s">
        <v>777</v>
      </c>
      <c r="J104" s="32"/>
    </row>
    <row r="105" spans="1:10" s="2" customFormat="1" ht="12" customHeight="1" x14ac:dyDescent="0.2">
      <c r="A105" s="40" t="s">
        <v>179</v>
      </c>
      <c r="B105" s="48" t="s">
        <v>86</v>
      </c>
      <c r="C105" s="37">
        <v>9.8000000000000007</v>
      </c>
      <c r="D105" s="38">
        <v>0</v>
      </c>
      <c r="E105" s="34">
        <v>8520</v>
      </c>
      <c r="F105" s="35">
        <f>(((1-$C$4/100)*E105+(C105*$C$3)+(D105*$D$3))*(1-$F$4/100))</f>
        <v>8520</v>
      </c>
      <c r="G105" s="33" t="s">
        <v>70</v>
      </c>
      <c r="H105" s="33" t="s">
        <v>49</v>
      </c>
      <c r="I105" s="53" t="s">
        <v>777</v>
      </c>
      <c r="J105" s="32"/>
    </row>
    <row r="106" spans="1:10" s="2" customFormat="1" ht="12" customHeight="1" x14ac:dyDescent="0.2">
      <c r="A106" s="40" t="s">
        <v>180</v>
      </c>
      <c r="B106" s="48" t="s">
        <v>86</v>
      </c>
      <c r="C106" s="37">
        <v>14.7</v>
      </c>
      <c r="D106" s="38">
        <v>0</v>
      </c>
      <c r="E106" s="34">
        <v>10830</v>
      </c>
      <c r="F106" s="35">
        <f>(((1-$C$4/100)*E106+(C106*$C$3)+(D106*$D$3))*(1-$F$4/100))</f>
        <v>10830</v>
      </c>
      <c r="G106" s="33" t="s">
        <v>70</v>
      </c>
      <c r="H106" s="33" t="s">
        <v>49</v>
      </c>
      <c r="I106" s="53" t="s">
        <v>777</v>
      </c>
      <c r="J106" s="32"/>
    </row>
    <row r="107" spans="1:10" s="2" customFormat="1" ht="12" customHeight="1" x14ac:dyDescent="0.2">
      <c r="A107" s="40"/>
      <c r="B107" s="33"/>
      <c r="C107" s="37"/>
      <c r="D107" s="38"/>
      <c r="E107" s="34"/>
      <c r="F107" s="35"/>
      <c r="G107" s="33"/>
      <c r="H107" s="33"/>
      <c r="I107" s="168"/>
      <c r="J107" s="32"/>
    </row>
    <row r="108" spans="1:10" s="2" customFormat="1" ht="12" customHeight="1" x14ac:dyDescent="0.2">
      <c r="A108" s="40" t="s">
        <v>686</v>
      </c>
      <c r="B108" s="48" t="s">
        <v>85</v>
      </c>
      <c r="C108" s="37">
        <v>6.9</v>
      </c>
      <c r="D108" s="38">
        <v>0</v>
      </c>
      <c r="E108" s="34">
        <v>6410</v>
      </c>
      <c r="F108" s="35">
        <f t="shared" ref="F108:F127" si="8">(((1-$C$4/100)*E108+(C108*$C$3)+(D108*$D$3))*(1-$F$4/100))</f>
        <v>6410</v>
      </c>
      <c r="G108" s="33" t="s">
        <v>70</v>
      </c>
      <c r="H108" s="33" t="s">
        <v>49</v>
      </c>
      <c r="I108" s="53" t="s">
        <v>777</v>
      </c>
      <c r="J108" s="32"/>
    </row>
    <row r="109" spans="1:10" s="2" customFormat="1" ht="12" customHeight="1" x14ac:dyDescent="0.2">
      <c r="A109" s="40" t="s">
        <v>687</v>
      </c>
      <c r="B109" s="48" t="s">
        <v>85</v>
      </c>
      <c r="C109" s="37">
        <v>9.8000000000000007</v>
      </c>
      <c r="D109" s="38">
        <v>0</v>
      </c>
      <c r="E109" s="34">
        <v>7530</v>
      </c>
      <c r="F109" s="35">
        <f t="shared" si="8"/>
        <v>7530</v>
      </c>
      <c r="G109" s="33" t="s">
        <v>70</v>
      </c>
      <c r="H109" s="33" t="s">
        <v>49</v>
      </c>
      <c r="I109" s="53" t="s">
        <v>777</v>
      </c>
      <c r="J109" s="32"/>
    </row>
    <row r="110" spans="1:10" s="2" customFormat="1" ht="12" customHeight="1" x14ac:dyDescent="0.2">
      <c r="A110" s="40" t="s">
        <v>688</v>
      </c>
      <c r="B110" s="48" t="s">
        <v>85</v>
      </c>
      <c r="C110" s="37">
        <v>14.7</v>
      </c>
      <c r="D110" s="38">
        <v>0</v>
      </c>
      <c r="E110" s="34">
        <v>11470</v>
      </c>
      <c r="F110" s="35">
        <f t="shared" si="8"/>
        <v>11470</v>
      </c>
      <c r="G110" s="33" t="s">
        <v>70</v>
      </c>
      <c r="H110" s="33" t="s">
        <v>49</v>
      </c>
      <c r="I110" s="53" t="s">
        <v>777</v>
      </c>
      <c r="J110" s="32"/>
    </row>
    <row r="111" spans="1:10" s="2" customFormat="1" ht="12" customHeight="1" x14ac:dyDescent="0.2">
      <c r="A111" s="40" t="s">
        <v>689</v>
      </c>
      <c r="B111" s="48" t="s">
        <v>85</v>
      </c>
      <c r="C111" s="37">
        <v>19.600000000000001</v>
      </c>
      <c r="D111" s="38">
        <v>0</v>
      </c>
      <c r="E111" s="34">
        <v>15240</v>
      </c>
      <c r="F111" s="35">
        <f t="shared" si="8"/>
        <v>15240</v>
      </c>
      <c r="G111" s="33" t="s">
        <v>70</v>
      </c>
      <c r="H111" s="33" t="s">
        <v>49</v>
      </c>
      <c r="I111" s="53" t="s">
        <v>777</v>
      </c>
      <c r="J111" s="32"/>
    </row>
    <row r="112" spans="1:10" s="2" customFormat="1" ht="12" customHeight="1" x14ac:dyDescent="0.2">
      <c r="A112" s="40" t="s">
        <v>690</v>
      </c>
      <c r="B112" s="48" t="s">
        <v>85</v>
      </c>
      <c r="C112" s="37">
        <v>29</v>
      </c>
      <c r="D112" s="38">
        <v>0</v>
      </c>
      <c r="E112" s="34">
        <v>19350</v>
      </c>
      <c r="F112" s="35">
        <f t="shared" si="8"/>
        <v>19350</v>
      </c>
      <c r="G112" s="33" t="s">
        <v>70</v>
      </c>
      <c r="H112" s="33" t="s">
        <v>49</v>
      </c>
      <c r="I112" s="53" t="s">
        <v>777</v>
      </c>
      <c r="J112" s="32"/>
    </row>
    <row r="113" spans="1:10" s="2" customFormat="1" ht="12" customHeight="1" x14ac:dyDescent="0.2">
      <c r="A113" s="40" t="s">
        <v>691</v>
      </c>
      <c r="B113" s="48" t="s">
        <v>85</v>
      </c>
      <c r="C113" s="37">
        <v>10.3</v>
      </c>
      <c r="D113" s="38">
        <v>0</v>
      </c>
      <c r="E113" s="34">
        <v>8340</v>
      </c>
      <c r="F113" s="35">
        <f t="shared" si="8"/>
        <v>8340</v>
      </c>
      <c r="G113" s="33" t="s">
        <v>70</v>
      </c>
      <c r="H113" s="33" t="s">
        <v>49</v>
      </c>
      <c r="I113" s="53" t="s">
        <v>777</v>
      </c>
      <c r="J113" s="32"/>
    </row>
    <row r="114" spans="1:10" s="2" customFormat="1" ht="12" customHeight="1" x14ac:dyDescent="0.2">
      <c r="A114" s="40" t="s">
        <v>692</v>
      </c>
      <c r="B114" s="48" t="s">
        <v>85</v>
      </c>
      <c r="C114" s="37">
        <v>14.7</v>
      </c>
      <c r="D114" s="38">
        <v>0</v>
      </c>
      <c r="E114" s="34">
        <v>9940</v>
      </c>
      <c r="F114" s="35">
        <f t="shared" si="8"/>
        <v>9940</v>
      </c>
      <c r="G114" s="33" t="s">
        <v>70</v>
      </c>
      <c r="H114" s="33" t="s">
        <v>49</v>
      </c>
      <c r="I114" s="53" t="s">
        <v>777</v>
      </c>
      <c r="J114" s="32"/>
    </row>
    <row r="115" spans="1:10" s="2" customFormat="1" ht="12" customHeight="1" x14ac:dyDescent="0.2">
      <c r="A115" s="40" t="s">
        <v>693</v>
      </c>
      <c r="B115" s="48" t="s">
        <v>85</v>
      </c>
      <c r="C115" s="37">
        <v>21.6</v>
      </c>
      <c r="D115" s="38">
        <v>0</v>
      </c>
      <c r="E115" s="34">
        <v>16890</v>
      </c>
      <c r="F115" s="35">
        <f t="shared" si="8"/>
        <v>16890</v>
      </c>
      <c r="G115" s="33" t="s">
        <v>70</v>
      </c>
      <c r="H115" s="33" t="s">
        <v>49</v>
      </c>
      <c r="I115" s="53" t="s">
        <v>777</v>
      </c>
      <c r="J115" s="32"/>
    </row>
    <row r="116" spans="1:10" s="2" customFormat="1" ht="12" customHeight="1" x14ac:dyDescent="0.2">
      <c r="A116" s="40" t="s">
        <v>694</v>
      </c>
      <c r="B116" s="48" t="s">
        <v>85</v>
      </c>
      <c r="C116" s="37">
        <v>29</v>
      </c>
      <c r="D116" s="38">
        <v>0</v>
      </c>
      <c r="E116" s="34">
        <v>22320</v>
      </c>
      <c r="F116" s="35">
        <f t="shared" si="8"/>
        <v>22320</v>
      </c>
      <c r="G116" s="33" t="s">
        <v>70</v>
      </c>
      <c r="H116" s="33" t="s">
        <v>49</v>
      </c>
      <c r="I116" s="53" t="s">
        <v>777</v>
      </c>
      <c r="J116" s="32"/>
    </row>
    <row r="117" spans="1:10" s="2" customFormat="1" ht="12" customHeight="1" x14ac:dyDescent="0.2">
      <c r="A117" s="40" t="s">
        <v>695</v>
      </c>
      <c r="B117" s="48" t="s">
        <v>85</v>
      </c>
      <c r="C117" s="37">
        <v>13.7</v>
      </c>
      <c r="D117" s="38">
        <v>0</v>
      </c>
      <c r="E117" s="34">
        <v>11040</v>
      </c>
      <c r="F117" s="35">
        <f t="shared" si="8"/>
        <v>11040</v>
      </c>
      <c r="G117" s="33" t="s">
        <v>70</v>
      </c>
      <c r="H117" s="33" t="s">
        <v>49</v>
      </c>
      <c r="I117" s="53" t="s">
        <v>777</v>
      </c>
      <c r="J117" s="32"/>
    </row>
    <row r="118" spans="1:10" s="2" customFormat="1" ht="12" customHeight="1" x14ac:dyDescent="0.2">
      <c r="A118" s="40" t="s">
        <v>696</v>
      </c>
      <c r="B118" s="48" t="s">
        <v>85</v>
      </c>
      <c r="C118" s="37">
        <v>29</v>
      </c>
      <c r="D118" s="38">
        <v>0</v>
      </c>
      <c r="E118" s="34">
        <v>22620</v>
      </c>
      <c r="F118" s="35">
        <f t="shared" si="8"/>
        <v>22620</v>
      </c>
      <c r="G118" s="33" t="s">
        <v>70</v>
      </c>
      <c r="H118" s="33" t="s">
        <v>49</v>
      </c>
      <c r="I118" s="53" t="s">
        <v>777</v>
      </c>
      <c r="J118" s="32"/>
    </row>
    <row r="119" spans="1:10" s="2" customFormat="1" ht="12" customHeight="1" x14ac:dyDescent="0.2">
      <c r="A119" s="40" t="s">
        <v>697</v>
      </c>
      <c r="B119" s="48" t="s">
        <v>85</v>
      </c>
      <c r="C119" s="37">
        <v>39</v>
      </c>
      <c r="D119" s="38">
        <v>0</v>
      </c>
      <c r="E119" s="34">
        <v>27860</v>
      </c>
      <c r="F119" s="35">
        <f t="shared" si="8"/>
        <v>27860</v>
      </c>
      <c r="G119" s="33" t="s">
        <v>70</v>
      </c>
      <c r="H119" s="33" t="s">
        <v>49</v>
      </c>
      <c r="I119" s="53" t="s">
        <v>777</v>
      </c>
      <c r="J119" s="32"/>
    </row>
    <row r="120" spans="1:10" s="2" customFormat="1" ht="12" customHeight="1" x14ac:dyDescent="0.2">
      <c r="A120" s="40" t="s">
        <v>698</v>
      </c>
      <c r="B120" s="48" t="s">
        <v>85</v>
      </c>
      <c r="C120" s="37">
        <v>6.9</v>
      </c>
      <c r="D120" s="38">
        <v>0</v>
      </c>
      <c r="E120" s="34">
        <v>6410</v>
      </c>
      <c r="F120" s="35">
        <f t="shared" si="8"/>
        <v>6410</v>
      </c>
      <c r="G120" s="33" t="s">
        <v>70</v>
      </c>
      <c r="H120" s="33" t="s">
        <v>49</v>
      </c>
      <c r="I120" s="53" t="s">
        <v>777</v>
      </c>
      <c r="J120" s="32"/>
    </row>
    <row r="121" spans="1:10" s="2" customFormat="1" ht="12" customHeight="1" x14ac:dyDescent="0.2">
      <c r="A121" s="40" t="s">
        <v>699</v>
      </c>
      <c r="B121" s="48" t="s">
        <v>85</v>
      </c>
      <c r="C121" s="37">
        <v>9.8000000000000007</v>
      </c>
      <c r="D121" s="38">
        <v>0</v>
      </c>
      <c r="E121" s="34">
        <v>7520</v>
      </c>
      <c r="F121" s="35">
        <f t="shared" si="8"/>
        <v>7520</v>
      </c>
      <c r="G121" s="33" t="s">
        <v>70</v>
      </c>
      <c r="H121" s="33" t="s">
        <v>49</v>
      </c>
      <c r="I121" s="53" t="s">
        <v>777</v>
      </c>
      <c r="J121" s="32"/>
    </row>
    <row r="122" spans="1:10" s="2" customFormat="1" ht="12" customHeight="1" x14ac:dyDescent="0.2">
      <c r="A122" s="40" t="s">
        <v>700</v>
      </c>
      <c r="B122" s="48" t="s">
        <v>85</v>
      </c>
      <c r="C122" s="37">
        <v>14.7</v>
      </c>
      <c r="D122" s="38">
        <v>0</v>
      </c>
      <c r="E122" s="34">
        <v>11470</v>
      </c>
      <c r="F122" s="35">
        <f t="shared" si="8"/>
        <v>11470</v>
      </c>
      <c r="G122" s="33" t="s">
        <v>70</v>
      </c>
      <c r="H122" s="33" t="s">
        <v>49</v>
      </c>
      <c r="I122" s="53" t="s">
        <v>777</v>
      </c>
      <c r="J122" s="32"/>
    </row>
    <row r="123" spans="1:10" s="2" customFormat="1" ht="12" customHeight="1" x14ac:dyDescent="0.2">
      <c r="A123" s="40" t="s">
        <v>701</v>
      </c>
      <c r="B123" s="48" t="s">
        <v>85</v>
      </c>
      <c r="C123" s="37">
        <v>19.600000000000001</v>
      </c>
      <c r="D123" s="38">
        <v>0</v>
      </c>
      <c r="E123" s="34">
        <v>15240</v>
      </c>
      <c r="F123" s="35">
        <f t="shared" si="8"/>
        <v>15240</v>
      </c>
      <c r="G123" s="33" t="s">
        <v>70</v>
      </c>
      <c r="H123" s="33" t="s">
        <v>49</v>
      </c>
      <c r="I123" s="53" t="s">
        <v>777</v>
      </c>
      <c r="J123" s="32"/>
    </row>
    <row r="124" spans="1:10" s="2" customFormat="1" ht="12" customHeight="1" x14ac:dyDescent="0.2">
      <c r="A124" s="40" t="s">
        <v>702</v>
      </c>
      <c r="B124" s="48" t="s">
        <v>85</v>
      </c>
      <c r="C124" s="37">
        <v>29</v>
      </c>
      <c r="D124" s="38">
        <v>0</v>
      </c>
      <c r="E124" s="34">
        <v>19350</v>
      </c>
      <c r="F124" s="35">
        <f t="shared" si="8"/>
        <v>19350</v>
      </c>
      <c r="G124" s="33" t="s">
        <v>70</v>
      </c>
      <c r="H124" s="33" t="s">
        <v>49</v>
      </c>
      <c r="I124" s="53" t="s">
        <v>777</v>
      </c>
      <c r="J124" s="32"/>
    </row>
    <row r="125" spans="1:10" s="2" customFormat="1" ht="12" customHeight="1" x14ac:dyDescent="0.2">
      <c r="A125" s="40" t="s">
        <v>703</v>
      </c>
      <c r="B125" s="48" t="s">
        <v>85</v>
      </c>
      <c r="C125" s="37">
        <v>49</v>
      </c>
      <c r="D125" s="38">
        <v>0</v>
      </c>
      <c r="E125" s="34">
        <v>31150</v>
      </c>
      <c r="F125" s="35">
        <f t="shared" si="8"/>
        <v>31150</v>
      </c>
      <c r="G125" s="33" t="s">
        <v>70</v>
      </c>
      <c r="H125" s="33" t="s">
        <v>49</v>
      </c>
      <c r="I125" s="53" t="s">
        <v>777</v>
      </c>
      <c r="J125" s="32"/>
    </row>
    <row r="126" spans="1:10" s="2" customFormat="1" ht="12" customHeight="1" x14ac:dyDescent="0.2">
      <c r="A126" s="40" t="s">
        <v>704</v>
      </c>
      <c r="B126" s="48" t="s">
        <v>85</v>
      </c>
      <c r="C126" s="37">
        <v>14.7</v>
      </c>
      <c r="D126" s="38">
        <v>0</v>
      </c>
      <c r="E126" s="34">
        <v>9910</v>
      </c>
      <c r="F126" s="35">
        <f t="shared" si="8"/>
        <v>9910</v>
      </c>
      <c r="G126" s="33" t="s">
        <v>70</v>
      </c>
      <c r="H126" s="33" t="s">
        <v>49</v>
      </c>
      <c r="I126" s="53" t="s">
        <v>777</v>
      </c>
      <c r="J126" s="32"/>
    </row>
    <row r="127" spans="1:10" s="2" customFormat="1" ht="12" customHeight="1" x14ac:dyDescent="0.2">
      <c r="A127" s="40" t="s">
        <v>705</v>
      </c>
      <c r="B127" s="48" t="s">
        <v>85</v>
      </c>
      <c r="C127" s="37">
        <v>19.600000000000001</v>
      </c>
      <c r="D127" s="38">
        <v>0</v>
      </c>
      <c r="E127" s="34">
        <v>14700</v>
      </c>
      <c r="F127" s="35">
        <f t="shared" si="8"/>
        <v>14700</v>
      </c>
      <c r="G127" s="33" t="s">
        <v>70</v>
      </c>
      <c r="H127" s="33" t="s">
        <v>49</v>
      </c>
      <c r="I127" s="53" t="s">
        <v>777</v>
      </c>
      <c r="J127" s="32"/>
    </row>
    <row r="128" spans="1:10" s="2" customFormat="1" ht="12" customHeight="1" x14ac:dyDescent="0.2">
      <c r="A128" s="40"/>
      <c r="B128" s="33"/>
      <c r="C128" s="37"/>
      <c r="D128" s="38"/>
      <c r="E128" s="34"/>
      <c r="F128" s="35"/>
      <c r="G128" s="33"/>
      <c r="H128" s="33"/>
      <c r="I128" s="168"/>
      <c r="J128" s="32"/>
    </row>
    <row r="129" spans="1:10" s="2" customFormat="1" ht="12" customHeight="1" x14ac:dyDescent="0.2">
      <c r="A129" s="40" t="s">
        <v>706</v>
      </c>
      <c r="B129" s="48" t="s">
        <v>85</v>
      </c>
      <c r="C129" s="37">
        <v>6.9</v>
      </c>
      <c r="D129" s="38">
        <v>0</v>
      </c>
      <c r="E129" s="34">
        <v>7620</v>
      </c>
      <c r="F129" s="35">
        <f t="shared" ref="F129:F152" si="9">(((1-$C$4/100)*E129+(C129*$C$3)+(D129*$D$3))*(1-$F$4/100))</f>
        <v>7620</v>
      </c>
      <c r="G129" s="33" t="s">
        <v>70</v>
      </c>
      <c r="H129" s="33" t="s">
        <v>49</v>
      </c>
      <c r="I129" s="53" t="s">
        <v>777</v>
      </c>
      <c r="J129" s="32"/>
    </row>
    <row r="130" spans="1:10" s="2" customFormat="1" ht="12" customHeight="1" x14ac:dyDescent="0.2">
      <c r="A130" s="52" t="s">
        <v>707</v>
      </c>
      <c r="B130" s="48" t="s">
        <v>85</v>
      </c>
      <c r="C130" s="37">
        <v>9.8000000000000007</v>
      </c>
      <c r="D130" s="38">
        <v>0</v>
      </c>
      <c r="E130" s="34">
        <v>9270</v>
      </c>
      <c r="F130" s="35">
        <f>(((1-$C$4/100)*E130+(C130*$C$3)+(D130*$D$3))*(1-$F$4/100))</f>
        <v>9270</v>
      </c>
      <c r="G130" s="33" t="s">
        <v>70</v>
      </c>
      <c r="H130" s="33" t="s">
        <v>49</v>
      </c>
      <c r="I130" s="53" t="s">
        <v>777</v>
      </c>
      <c r="J130" s="32"/>
    </row>
    <row r="131" spans="1:10" s="2" customFormat="1" ht="12" customHeight="1" x14ac:dyDescent="0.2">
      <c r="A131" s="40" t="s">
        <v>708</v>
      </c>
      <c r="B131" s="48" t="s">
        <v>85</v>
      </c>
      <c r="C131" s="37">
        <v>14.7</v>
      </c>
      <c r="D131" s="38">
        <v>0</v>
      </c>
      <c r="E131" s="34">
        <v>12300</v>
      </c>
      <c r="F131" s="35">
        <f t="shared" si="9"/>
        <v>12300</v>
      </c>
      <c r="G131" s="33" t="s">
        <v>70</v>
      </c>
      <c r="H131" s="33" t="s">
        <v>49</v>
      </c>
      <c r="I131" s="53" t="s">
        <v>777</v>
      </c>
      <c r="J131" s="32"/>
    </row>
    <row r="132" spans="1:10" s="2" customFormat="1" ht="12" customHeight="1" x14ac:dyDescent="0.2">
      <c r="A132" s="40" t="s">
        <v>709</v>
      </c>
      <c r="B132" s="48" t="s">
        <v>85</v>
      </c>
      <c r="C132" s="37">
        <v>19.600000000000001</v>
      </c>
      <c r="D132" s="38">
        <v>0</v>
      </c>
      <c r="E132" s="34">
        <v>15350</v>
      </c>
      <c r="F132" s="35">
        <f t="shared" si="9"/>
        <v>15350</v>
      </c>
      <c r="G132" s="33" t="s">
        <v>70</v>
      </c>
      <c r="H132" s="33" t="s">
        <v>49</v>
      </c>
      <c r="I132" s="53" t="s">
        <v>777</v>
      </c>
      <c r="J132" s="32"/>
    </row>
    <row r="133" spans="1:10" s="2" customFormat="1" ht="12" customHeight="1" x14ac:dyDescent="0.2">
      <c r="A133" s="40" t="s">
        <v>710</v>
      </c>
      <c r="B133" s="48" t="s">
        <v>85</v>
      </c>
      <c r="C133" s="37">
        <v>10.3</v>
      </c>
      <c r="D133" s="38">
        <v>0</v>
      </c>
      <c r="E133" s="34">
        <v>9370</v>
      </c>
      <c r="F133" s="35">
        <f t="shared" si="9"/>
        <v>9370</v>
      </c>
      <c r="G133" s="33" t="s">
        <v>70</v>
      </c>
      <c r="H133" s="33" t="s">
        <v>49</v>
      </c>
      <c r="I133" s="53" t="s">
        <v>777</v>
      </c>
      <c r="J133" s="32"/>
    </row>
    <row r="134" spans="1:10" s="2" customFormat="1" ht="12" customHeight="1" x14ac:dyDescent="0.2">
      <c r="A134" s="40" t="s">
        <v>711</v>
      </c>
      <c r="B134" s="48" t="s">
        <v>85</v>
      </c>
      <c r="C134" s="37">
        <v>22</v>
      </c>
      <c r="D134" s="38">
        <v>0</v>
      </c>
      <c r="E134" s="34">
        <v>20370</v>
      </c>
      <c r="F134" s="35">
        <f t="shared" si="9"/>
        <v>20370</v>
      </c>
      <c r="G134" s="33" t="s">
        <v>70</v>
      </c>
      <c r="H134" s="33" t="s">
        <v>49</v>
      </c>
      <c r="I134" s="53" t="s">
        <v>777</v>
      </c>
      <c r="J134" s="32"/>
    </row>
    <row r="135" spans="1:10" s="2" customFormat="1" ht="12" customHeight="1" x14ac:dyDescent="0.2">
      <c r="A135" s="40" t="s">
        <v>712</v>
      </c>
      <c r="B135" s="48" t="s">
        <v>85</v>
      </c>
      <c r="C135" s="37">
        <v>29</v>
      </c>
      <c r="D135" s="38">
        <v>0</v>
      </c>
      <c r="E135" s="34">
        <v>28600</v>
      </c>
      <c r="F135" s="35">
        <f t="shared" si="9"/>
        <v>28600</v>
      </c>
      <c r="G135" s="33" t="s">
        <v>70</v>
      </c>
      <c r="H135" s="33" t="s">
        <v>49</v>
      </c>
      <c r="I135" s="53" t="s">
        <v>777</v>
      </c>
      <c r="J135" s="32"/>
    </row>
    <row r="136" spans="1:10" s="2" customFormat="1" ht="12" customHeight="1" x14ac:dyDescent="0.2">
      <c r="A136" s="40" t="s">
        <v>713</v>
      </c>
      <c r="B136" s="48" t="s">
        <v>85</v>
      </c>
      <c r="C136" s="37">
        <v>13.7</v>
      </c>
      <c r="D136" s="38">
        <v>0</v>
      </c>
      <c r="E136" s="34">
        <v>11830</v>
      </c>
      <c r="F136" s="35">
        <f t="shared" si="9"/>
        <v>11830</v>
      </c>
      <c r="G136" s="33" t="s">
        <v>70</v>
      </c>
      <c r="H136" s="33" t="s">
        <v>49</v>
      </c>
      <c r="I136" s="53" t="s">
        <v>777</v>
      </c>
      <c r="J136" s="32"/>
    </row>
    <row r="137" spans="1:10" s="2" customFormat="1" ht="12" customHeight="1" x14ac:dyDescent="0.2">
      <c r="A137" s="40" t="s">
        <v>714</v>
      </c>
      <c r="B137" s="48" t="s">
        <v>85</v>
      </c>
      <c r="C137" s="37">
        <v>29</v>
      </c>
      <c r="D137" s="38">
        <v>0</v>
      </c>
      <c r="E137" s="34">
        <v>21250</v>
      </c>
      <c r="F137" s="35">
        <f t="shared" si="9"/>
        <v>21250</v>
      </c>
      <c r="G137" s="33" t="s">
        <v>70</v>
      </c>
      <c r="H137" s="33" t="s">
        <v>49</v>
      </c>
      <c r="I137" s="53" t="s">
        <v>777</v>
      </c>
      <c r="J137" s="32"/>
    </row>
    <row r="138" spans="1:10" s="2" customFormat="1" ht="12" customHeight="1" x14ac:dyDescent="0.2">
      <c r="A138" s="40" t="s">
        <v>715</v>
      </c>
      <c r="B138" s="48" t="s">
        <v>85</v>
      </c>
      <c r="C138" s="37">
        <v>39</v>
      </c>
      <c r="D138" s="38">
        <v>0</v>
      </c>
      <c r="E138" s="34">
        <v>24860</v>
      </c>
      <c r="F138" s="35">
        <f t="shared" si="9"/>
        <v>24860</v>
      </c>
      <c r="G138" s="33" t="s">
        <v>70</v>
      </c>
      <c r="H138" s="33" t="s">
        <v>49</v>
      </c>
      <c r="I138" s="53" t="s">
        <v>777</v>
      </c>
      <c r="J138" s="32"/>
    </row>
    <row r="139" spans="1:10" s="2" customFormat="1" ht="12" customHeight="1" x14ac:dyDescent="0.2">
      <c r="A139" s="40" t="s">
        <v>716</v>
      </c>
      <c r="B139" s="48" t="s">
        <v>85</v>
      </c>
      <c r="C139" s="37">
        <v>37</v>
      </c>
      <c r="D139" s="38">
        <v>0</v>
      </c>
      <c r="E139" s="34">
        <v>26490</v>
      </c>
      <c r="F139" s="35">
        <f t="shared" si="9"/>
        <v>26490</v>
      </c>
      <c r="G139" s="33" t="s">
        <v>70</v>
      </c>
      <c r="H139" s="33" t="s">
        <v>49</v>
      </c>
      <c r="I139" s="53" t="s">
        <v>777</v>
      </c>
      <c r="J139" s="32"/>
    </row>
    <row r="140" spans="1:10" s="2" customFormat="1" ht="12" customHeight="1" x14ac:dyDescent="0.2">
      <c r="A140" s="40" t="s">
        <v>717</v>
      </c>
      <c r="B140" s="48" t="s">
        <v>85</v>
      </c>
      <c r="C140" s="37">
        <v>6.9</v>
      </c>
      <c r="D140" s="38">
        <v>0</v>
      </c>
      <c r="E140" s="34">
        <v>8210</v>
      </c>
      <c r="F140" s="35">
        <f t="shared" si="9"/>
        <v>8210</v>
      </c>
      <c r="G140" s="33" t="s">
        <v>70</v>
      </c>
      <c r="H140" s="33" t="s">
        <v>49</v>
      </c>
      <c r="I140" s="53" t="s">
        <v>777</v>
      </c>
      <c r="J140" s="32"/>
    </row>
    <row r="141" spans="1:10" s="2" customFormat="1" ht="12" customHeight="1" x14ac:dyDescent="0.2">
      <c r="A141" s="40" t="s">
        <v>718</v>
      </c>
      <c r="B141" s="48" t="s">
        <v>85</v>
      </c>
      <c r="C141" s="37">
        <v>14.7</v>
      </c>
      <c r="D141" s="38">
        <v>0</v>
      </c>
      <c r="E141" s="34">
        <v>12270</v>
      </c>
      <c r="F141" s="35">
        <f t="shared" si="9"/>
        <v>12270</v>
      </c>
      <c r="G141" s="33" t="s">
        <v>70</v>
      </c>
      <c r="H141" s="33" t="s">
        <v>49</v>
      </c>
      <c r="I141" s="53" t="s">
        <v>777</v>
      </c>
      <c r="J141" s="32"/>
    </row>
    <row r="142" spans="1:10" s="2" customFormat="1" ht="12" customHeight="1" x14ac:dyDescent="0.2">
      <c r="A142" s="40" t="s">
        <v>719</v>
      </c>
      <c r="B142" s="48" t="s">
        <v>85</v>
      </c>
      <c r="C142" s="37">
        <v>19.600000000000001</v>
      </c>
      <c r="D142" s="38">
        <v>0</v>
      </c>
      <c r="E142" s="34">
        <v>13760</v>
      </c>
      <c r="F142" s="35">
        <f t="shared" si="9"/>
        <v>13760</v>
      </c>
      <c r="G142" s="33" t="s">
        <v>70</v>
      </c>
      <c r="H142" s="33" t="s">
        <v>49</v>
      </c>
      <c r="I142" s="53" t="s">
        <v>777</v>
      </c>
      <c r="J142" s="32"/>
    </row>
    <row r="143" spans="1:10" s="2" customFormat="1" ht="12" customHeight="1" x14ac:dyDescent="0.2">
      <c r="A143" s="40" t="s">
        <v>720</v>
      </c>
      <c r="B143" s="48" t="s">
        <v>85</v>
      </c>
      <c r="C143" s="37">
        <v>29</v>
      </c>
      <c r="D143" s="38">
        <v>0</v>
      </c>
      <c r="E143" s="34">
        <v>17950</v>
      </c>
      <c r="F143" s="35">
        <f t="shared" si="9"/>
        <v>17950</v>
      </c>
      <c r="G143" s="33" t="s">
        <v>70</v>
      </c>
      <c r="H143" s="33" t="s">
        <v>49</v>
      </c>
      <c r="I143" s="53" t="s">
        <v>777</v>
      </c>
      <c r="J143" s="32"/>
    </row>
    <row r="144" spans="1:10" s="2" customFormat="1" ht="12" customHeight="1" x14ac:dyDescent="0.2">
      <c r="A144" s="40" t="s">
        <v>721</v>
      </c>
      <c r="B144" s="48" t="s">
        <v>85</v>
      </c>
      <c r="C144" s="37">
        <v>10.3</v>
      </c>
      <c r="D144" s="38">
        <v>0</v>
      </c>
      <c r="E144" s="34">
        <v>9580</v>
      </c>
      <c r="F144" s="35">
        <f t="shared" si="9"/>
        <v>9580</v>
      </c>
      <c r="G144" s="33" t="s">
        <v>70</v>
      </c>
      <c r="H144" s="33" t="s">
        <v>49</v>
      </c>
      <c r="I144" s="53" t="s">
        <v>777</v>
      </c>
      <c r="J144" s="32"/>
    </row>
    <row r="145" spans="1:10" s="2" customFormat="1" ht="12" customHeight="1" x14ac:dyDescent="0.2">
      <c r="A145" s="40" t="s">
        <v>722</v>
      </c>
      <c r="B145" s="48" t="s">
        <v>85</v>
      </c>
      <c r="C145" s="37">
        <v>13.7</v>
      </c>
      <c r="D145" s="38">
        <v>0</v>
      </c>
      <c r="E145" s="34">
        <v>12370</v>
      </c>
      <c r="F145" s="35">
        <f t="shared" si="9"/>
        <v>12370</v>
      </c>
      <c r="G145" s="33" t="s">
        <v>70</v>
      </c>
      <c r="H145" s="33" t="s">
        <v>49</v>
      </c>
      <c r="I145" s="53" t="s">
        <v>777</v>
      </c>
      <c r="J145" s="32"/>
    </row>
    <row r="146" spans="1:10" s="2" customFormat="1" ht="12" customHeight="1" x14ac:dyDescent="0.2">
      <c r="A146" s="40" t="s">
        <v>723</v>
      </c>
      <c r="B146" s="48" t="s">
        <v>85</v>
      </c>
      <c r="C146" s="37">
        <v>29</v>
      </c>
      <c r="D146" s="38">
        <v>0</v>
      </c>
      <c r="E146" s="34">
        <v>19320</v>
      </c>
      <c r="F146" s="35">
        <f t="shared" si="9"/>
        <v>19320</v>
      </c>
      <c r="G146" s="33" t="s">
        <v>70</v>
      </c>
      <c r="H146" s="33" t="s">
        <v>49</v>
      </c>
      <c r="I146" s="53" t="s">
        <v>777</v>
      </c>
      <c r="J146" s="32"/>
    </row>
    <row r="147" spans="1:10" s="2" customFormat="1" ht="12.75" customHeight="1" x14ac:dyDescent="0.2">
      <c r="A147" s="40" t="s">
        <v>724</v>
      </c>
      <c r="B147" s="48" t="s">
        <v>85</v>
      </c>
      <c r="C147" s="37">
        <v>39</v>
      </c>
      <c r="D147" s="38">
        <v>0</v>
      </c>
      <c r="E147" s="34">
        <v>22860</v>
      </c>
      <c r="F147" s="35">
        <f t="shared" si="9"/>
        <v>22860</v>
      </c>
      <c r="G147" s="33" t="s">
        <v>70</v>
      </c>
      <c r="H147" s="33" t="s">
        <v>49</v>
      </c>
      <c r="I147" s="53" t="s">
        <v>777</v>
      </c>
      <c r="J147" s="32"/>
    </row>
    <row r="148" spans="1:10" s="2" customFormat="1" ht="12" customHeight="1" x14ac:dyDescent="0.2">
      <c r="A148" s="40" t="s">
        <v>725</v>
      </c>
      <c r="B148" s="48" t="s">
        <v>85</v>
      </c>
      <c r="C148" s="37">
        <v>25</v>
      </c>
      <c r="D148" s="38">
        <v>0</v>
      </c>
      <c r="E148" s="34">
        <v>18350</v>
      </c>
      <c r="F148" s="35">
        <f t="shared" si="9"/>
        <v>18350</v>
      </c>
      <c r="G148" s="33" t="s">
        <v>70</v>
      </c>
      <c r="H148" s="33" t="s">
        <v>49</v>
      </c>
      <c r="I148" s="53" t="s">
        <v>777</v>
      </c>
      <c r="J148" s="32"/>
    </row>
    <row r="149" spans="1:10" s="2" customFormat="1" ht="12" customHeight="1" x14ac:dyDescent="0.2">
      <c r="A149" s="40" t="s">
        <v>726</v>
      </c>
      <c r="B149" s="48" t="s">
        <v>85</v>
      </c>
      <c r="C149" s="37">
        <v>37</v>
      </c>
      <c r="D149" s="38">
        <v>0</v>
      </c>
      <c r="E149" s="34">
        <v>24310</v>
      </c>
      <c r="F149" s="35">
        <f t="shared" si="9"/>
        <v>24310</v>
      </c>
      <c r="G149" s="33" t="s">
        <v>70</v>
      </c>
      <c r="H149" s="33" t="s">
        <v>49</v>
      </c>
      <c r="I149" s="53" t="s">
        <v>777</v>
      </c>
      <c r="J149" s="32"/>
    </row>
    <row r="150" spans="1:10" s="2" customFormat="1" ht="12" customHeight="1" x14ac:dyDescent="0.2">
      <c r="A150" s="40" t="s">
        <v>727</v>
      </c>
      <c r="B150" s="48" t="s">
        <v>85</v>
      </c>
      <c r="C150" s="37">
        <v>51</v>
      </c>
      <c r="D150" s="38">
        <v>0</v>
      </c>
      <c r="E150" s="34">
        <v>31020</v>
      </c>
      <c r="F150" s="35">
        <f t="shared" si="9"/>
        <v>31020</v>
      </c>
      <c r="G150" s="33" t="s">
        <v>70</v>
      </c>
      <c r="H150" s="33" t="s">
        <v>49</v>
      </c>
      <c r="I150" s="53" t="s">
        <v>777</v>
      </c>
      <c r="J150" s="32"/>
    </row>
    <row r="151" spans="1:10" s="2" customFormat="1" ht="12.75" customHeight="1" x14ac:dyDescent="0.2">
      <c r="A151" s="40" t="s">
        <v>728</v>
      </c>
      <c r="B151" s="48" t="s">
        <v>85</v>
      </c>
      <c r="C151" s="37">
        <v>69</v>
      </c>
      <c r="D151" s="38">
        <v>0</v>
      </c>
      <c r="E151" s="34">
        <v>37050</v>
      </c>
      <c r="F151" s="35">
        <f t="shared" si="9"/>
        <v>37050</v>
      </c>
      <c r="G151" s="33" t="s">
        <v>70</v>
      </c>
      <c r="H151" s="33" t="s">
        <v>49</v>
      </c>
      <c r="I151" s="53" t="s">
        <v>777</v>
      </c>
      <c r="J151" s="32"/>
    </row>
    <row r="152" spans="1:10" s="2" customFormat="1" ht="12" customHeight="1" x14ac:dyDescent="0.2">
      <c r="A152" s="40" t="s">
        <v>729</v>
      </c>
      <c r="B152" s="48" t="s">
        <v>85</v>
      </c>
      <c r="C152" s="37">
        <v>74</v>
      </c>
      <c r="D152" s="38">
        <v>0</v>
      </c>
      <c r="E152" s="34">
        <v>45730</v>
      </c>
      <c r="F152" s="35">
        <f t="shared" si="9"/>
        <v>45730</v>
      </c>
      <c r="G152" s="33" t="s">
        <v>70</v>
      </c>
      <c r="H152" s="33" t="s">
        <v>49</v>
      </c>
      <c r="I152" s="53" t="s">
        <v>777</v>
      </c>
      <c r="J152" s="32"/>
    </row>
    <row r="153" spans="1:10" ht="12" customHeight="1" x14ac:dyDescent="0.2">
      <c r="A153" s="40"/>
      <c r="B153" s="33"/>
      <c r="C153" s="37"/>
      <c r="D153" s="38"/>
      <c r="E153" s="34"/>
      <c r="F153" s="35"/>
      <c r="G153" s="33"/>
      <c r="H153" s="33"/>
      <c r="I153" s="168"/>
      <c r="J153" s="32"/>
    </row>
    <row r="154" spans="1:10" s="2" customFormat="1" ht="12" customHeight="1" x14ac:dyDescent="0.2">
      <c r="A154" s="40" t="s">
        <v>730</v>
      </c>
      <c r="B154" s="48" t="s">
        <v>85</v>
      </c>
      <c r="C154" s="37">
        <v>14.7</v>
      </c>
      <c r="D154" s="38">
        <v>0</v>
      </c>
      <c r="E154" s="34">
        <v>10950</v>
      </c>
      <c r="F154" s="35">
        <f t="shared" ref="F154:F159" si="10">(((1-$C$4/100)*E154+(C154*$C$3)+(D154*$D$3))*(1-$F$4/100))</f>
        <v>10950</v>
      </c>
      <c r="G154" s="33" t="s">
        <v>70</v>
      </c>
      <c r="H154" s="33" t="s">
        <v>49</v>
      </c>
      <c r="I154" s="53" t="s">
        <v>777</v>
      </c>
      <c r="J154" s="32"/>
    </row>
    <row r="155" spans="1:10" s="2" customFormat="1" ht="12" customHeight="1" x14ac:dyDescent="0.2">
      <c r="A155" s="40" t="s">
        <v>731</v>
      </c>
      <c r="B155" s="48" t="s">
        <v>85</v>
      </c>
      <c r="C155" s="37">
        <v>19.600000000000001</v>
      </c>
      <c r="D155" s="38">
        <v>0</v>
      </c>
      <c r="E155" s="34">
        <v>13820</v>
      </c>
      <c r="F155" s="35">
        <f t="shared" si="10"/>
        <v>13820</v>
      </c>
      <c r="G155" s="33" t="s">
        <v>70</v>
      </c>
      <c r="H155" s="33" t="s">
        <v>49</v>
      </c>
      <c r="I155" s="53" t="s">
        <v>777</v>
      </c>
      <c r="J155" s="32"/>
    </row>
    <row r="156" spans="1:10" s="2" customFormat="1" ht="12" customHeight="1" x14ac:dyDescent="0.2">
      <c r="A156" s="40" t="s">
        <v>732</v>
      </c>
      <c r="B156" s="48" t="s">
        <v>85</v>
      </c>
      <c r="C156" s="37">
        <v>22</v>
      </c>
      <c r="D156" s="38">
        <v>0</v>
      </c>
      <c r="E156" s="34">
        <v>13580</v>
      </c>
      <c r="F156" s="35">
        <f t="shared" si="10"/>
        <v>13580</v>
      </c>
      <c r="G156" s="33" t="s">
        <v>70</v>
      </c>
      <c r="H156" s="33" t="s">
        <v>49</v>
      </c>
      <c r="I156" s="53" t="s">
        <v>777</v>
      </c>
      <c r="J156" s="32"/>
    </row>
    <row r="157" spans="1:10" s="2" customFormat="1" ht="12" customHeight="1" x14ac:dyDescent="0.2">
      <c r="A157" s="40" t="s">
        <v>733</v>
      </c>
      <c r="B157" s="48" t="s">
        <v>85</v>
      </c>
      <c r="C157" s="37">
        <v>29</v>
      </c>
      <c r="D157" s="38">
        <v>0</v>
      </c>
      <c r="E157" s="34">
        <v>15660</v>
      </c>
      <c r="F157" s="35">
        <f t="shared" si="10"/>
        <v>15660</v>
      </c>
      <c r="G157" s="33" t="s">
        <v>70</v>
      </c>
      <c r="H157" s="33" t="s">
        <v>49</v>
      </c>
      <c r="I157" s="53" t="s">
        <v>777</v>
      </c>
      <c r="J157" s="32"/>
    </row>
    <row r="158" spans="1:10" s="2" customFormat="1" ht="12" customHeight="1" x14ac:dyDescent="0.2">
      <c r="A158" s="40" t="s">
        <v>734</v>
      </c>
      <c r="B158" s="48" t="s">
        <v>85</v>
      </c>
      <c r="C158" s="37">
        <v>59</v>
      </c>
      <c r="D158" s="38">
        <v>0</v>
      </c>
      <c r="E158" s="34">
        <v>29560</v>
      </c>
      <c r="F158" s="35">
        <f t="shared" si="10"/>
        <v>29560</v>
      </c>
      <c r="G158" s="33" t="s">
        <v>70</v>
      </c>
      <c r="H158" s="33" t="s">
        <v>49</v>
      </c>
      <c r="I158" s="53" t="s">
        <v>777</v>
      </c>
      <c r="J158" s="32"/>
    </row>
    <row r="159" spans="1:10" s="2" customFormat="1" ht="12" customHeight="1" x14ac:dyDescent="0.2">
      <c r="A159" s="40" t="s">
        <v>735</v>
      </c>
      <c r="B159" s="48" t="s">
        <v>85</v>
      </c>
      <c r="C159" s="37">
        <v>103</v>
      </c>
      <c r="D159" s="38">
        <v>0</v>
      </c>
      <c r="E159" s="34">
        <v>51840</v>
      </c>
      <c r="F159" s="35">
        <f t="shared" si="10"/>
        <v>51840</v>
      </c>
      <c r="G159" s="33" t="s">
        <v>70</v>
      </c>
      <c r="H159" s="33" t="s">
        <v>49</v>
      </c>
      <c r="I159" s="53" t="s">
        <v>777</v>
      </c>
      <c r="J159" s="32"/>
    </row>
    <row r="160" spans="1:10" s="2" customFormat="1" ht="12" customHeight="1" x14ac:dyDescent="0.2">
      <c r="A160" s="41"/>
      <c r="B160" s="46"/>
      <c r="C160" s="3"/>
      <c r="D160" s="4"/>
      <c r="E160" s="15"/>
      <c r="F160" s="5"/>
      <c r="H160" s="16"/>
      <c r="I160" s="5"/>
    </row>
    <row r="161" spans="1:3" ht="12" customHeight="1" x14ac:dyDescent="0.2">
      <c r="A161" s="177" t="s">
        <v>105</v>
      </c>
      <c r="B161" s="45"/>
      <c r="C161" s="31"/>
    </row>
    <row r="162" spans="1:3" ht="12" customHeight="1" x14ac:dyDescent="0.2">
      <c r="A162" s="76"/>
      <c r="C162" s="31"/>
    </row>
    <row r="163" spans="1:3" ht="12" customHeight="1" x14ac:dyDescent="0.2">
      <c r="A163" s="82" t="s">
        <v>776</v>
      </c>
      <c r="C163" s="82"/>
    </row>
    <row r="164" spans="1:3" ht="12" customHeight="1" x14ac:dyDescent="0.2">
      <c r="A164" s="82" t="s">
        <v>778</v>
      </c>
      <c r="C164" s="31"/>
    </row>
    <row r="165" spans="1:3" ht="12" customHeight="1" x14ac:dyDescent="0.2">
      <c r="A165" s="44"/>
      <c r="B165" s="82"/>
      <c r="C165" s="31"/>
    </row>
    <row r="166" spans="1:3" ht="12" customHeight="1" x14ac:dyDescent="0.2">
      <c r="C166" s="31"/>
    </row>
  </sheetData>
  <sheetProtection algorithmName="SHA-512" hashValue="xnKyrmIY7onVgF6eYqOnfFlX5jGc/2/4GOosW/qMIQ9KXK369lnhgyN/2FH8tB+inPoxkcdEHA6DCQkTkVoXZQ==" saltValue="hCFPNRes66kCklEc8+hlpg==" spinCount="100000" sheet="1" objects="1" scenarios="1"/>
  <autoFilter ref="A5:J5" xr:uid="{00000000-0009-0000-0000-00000A000000}"/>
  <customSheetViews>
    <customSheetView guid="{DCA99CA0-D9CB-11D6-B706-0000E83F46E3}" showPageBreaks="1" printArea="1" showAutoFilter="1" showRuler="0">
      <pane ySplit="5" topLeftCell="A6" activePane="bottomLeft" state="frozen"/>
      <selection pane="bottomLeft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  <autoFilter ref="B1" xr:uid="{F80EF08C-9D3A-44CD-842E-4855ABB8DFB1}"/>
    </customSheetView>
  </customSheetViews>
  <phoneticPr fontId="7" type="noConversion"/>
  <conditionalFormatting sqref="I6:I19 I60:I68">
    <cfRule type="cellIs" dxfId="135" priority="76" operator="equal">
      <formula>"S (Z)"</formula>
    </cfRule>
    <cfRule type="cellIs" dxfId="134" priority="75" operator="equal">
      <formula>"Z"</formula>
    </cfRule>
    <cfRule type="cellIs" dxfId="133" priority="74" operator="equal">
      <formula>"S/Z"</formula>
    </cfRule>
    <cfRule type="cellIs" dxfId="132" priority="77" operator="equal">
      <formula>"S"</formula>
    </cfRule>
  </conditionalFormatting>
  <conditionalFormatting sqref="I21:I41">
    <cfRule type="cellIs" dxfId="131" priority="71" operator="equal">
      <formula>"Z"</formula>
    </cfRule>
    <cfRule type="cellIs" dxfId="130" priority="73" operator="equal">
      <formula>"S"</formula>
    </cfRule>
    <cfRule type="cellIs" dxfId="129" priority="72" operator="equal">
      <formula>"S (Z)"</formula>
    </cfRule>
    <cfRule type="cellIs" dxfId="128" priority="70" operator="equal">
      <formula>"S/Z"</formula>
    </cfRule>
  </conditionalFormatting>
  <conditionalFormatting sqref="I43:I58">
    <cfRule type="cellIs" dxfId="127" priority="69" operator="equal">
      <formula>"S"</formula>
    </cfRule>
    <cfRule type="cellIs" dxfId="126" priority="68" operator="equal">
      <formula>"S (Z)"</formula>
    </cfRule>
    <cfRule type="cellIs" dxfId="125" priority="67" operator="equal">
      <formula>"Z"</formula>
    </cfRule>
    <cfRule type="cellIs" dxfId="124" priority="66" operator="equal">
      <formula>"S/Z"</formula>
    </cfRule>
  </conditionalFormatting>
  <conditionalFormatting sqref="I70:I75">
    <cfRule type="cellIs" dxfId="123" priority="58" operator="equal">
      <formula>"S/Z"</formula>
    </cfRule>
    <cfRule type="cellIs" dxfId="122" priority="61" operator="equal">
      <formula>"S"</formula>
    </cfRule>
    <cfRule type="cellIs" dxfId="121" priority="60" operator="equal">
      <formula>"S (Z)"</formula>
    </cfRule>
    <cfRule type="cellIs" dxfId="120" priority="59" operator="equal">
      <formula>"Z"</formula>
    </cfRule>
  </conditionalFormatting>
  <conditionalFormatting sqref="I77:I82">
    <cfRule type="cellIs" dxfId="119" priority="57" operator="equal">
      <formula>"S"</formula>
    </cfRule>
    <cfRule type="cellIs" dxfId="118" priority="55" operator="equal">
      <formula>"Z"</formula>
    </cfRule>
    <cfRule type="cellIs" dxfId="117" priority="54" operator="equal">
      <formula>"S/Z"</formula>
    </cfRule>
    <cfRule type="cellIs" dxfId="116" priority="56" operator="equal">
      <formula>"S (Z)"</formula>
    </cfRule>
  </conditionalFormatting>
  <conditionalFormatting sqref="I84:I90">
    <cfRule type="cellIs" dxfId="115" priority="42" operator="equal">
      <formula>"S/Z"</formula>
    </cfRule>
    <cfRule type="cellIs" dxfId="114" priority="43" operator="equal">
      <formula>"Z"</formula>
    </cfRule>
    <cfRule type="cellIs" dxfId="113" priority="44" operator="equal">
      <formula>"S (Z)"</formula>
    </cfRule>
    <cfRule type="cellIs" dxfId="112" priority="45" operator="equal">
      <formula>"S"</formula>
    </cfRule>
  </conditionalFormatting>
  <conditionalFormatting sqref="I92:I97">
    <cfRule type="cellIs" dxfId="111" priority="1" operator="equal">
      <formula>"S/Z"</formula>
    </cfRule>
    <cfRule type="cellIs" dxfId="110" priority="2" operator="equal">
      <formula>"Z"</formula>
    </cfRule>
    <cfRule type="cellIs" dxfId="109" priority="3" operator="equal">
      <formula>"S (Z)"</formula>
    </cfRule>
    <cfRule type="cellIs" dxfId="108" priority="4" operator="equal">
      <formula>"S"</formula>
    </cfRule>
  </conditionalFormatting>
  <conditionalFormatting sqref="I99:I101">
    <cfRule type="cellIs" dxfId="107" priority="37" operator="equal">
      <formula>"S"</formula>
    </cfRule>
    <cfRule type="cellIs" dxfId="106" priority="36" operator="equal">
      <formula>"S (Z)"</formula>
    </cfRule>
    <cfRule type="cellIs" dxfId="105" priority="35" operator="equal">
      <formula>"Z"</formula>
    </cfRule>
    <cfRule type="cellIs" dxfId="104" priority="34" operator="equal">
      <formula>"S/Z"</formula>
    </cfRule>
  </conditionalFormatting>
  <conditionalFormatting sqref="I103:I106">
    <cfRule type="cellIs" dxfId="103" priority="32" operator="equal">
      <formula>"S (Z)"</formula>
    </cfRule>
    <cfRule type="cellIs" dxfId="102" priority="33" operator="equal">
      <formula>"S"</formula>
    </cfRule>
    <cfRule type="cellIs" dxfId="101" priority="31" operator="equal">
      <formula>"Z"</formula>
    </cfRule>
    <cfRule type="cellIs" dxfId="100" priority="30" operator="equal">
      <formula>"S/Z"</formula>
    </cfRule>
  </conditionalFormatting>
  <conditionalFormatting sqref="I108:I127">
    <cfRule type="cellIs" dxfId="99" priority="29" operator="equal">
      <formula>"S"</formula>
    </cfRule>
    <cfRule type="cellIs" dxfId="98" priority="28" operator="equal">
      <formula>"S (Z)"</formula>
    </cfRule>
    <cfRule type="cellIs" dxfId="97" priority="27" operator="equal">
      <formula>"Z"</formula>
    </cfRule>
    <cfRule type="cellIs" dxfId="96" priority="26" operator="equal">
      <formula>"S/Z"</formula>
    </cfRule>
  </conditionalFormatting>
  <conditionalFormatting sqref="I129:I152">
    <cfRule type="cellIs" dxfId="95" priority="25" operator="equal">
      <formula>"S"</formula>
    </cfRule>
    <cfRule type="cellIs" dxfId="94" priority="24" operator="equal">
      <formula>"S (Z)"</formula>
    </cfRule>
    <cfRule type="cellIs" dxfId="93" priority="23" operator="equal">
      <formula>"Z"</formula>
    </cfRule>
    <cfRule type="cellIs" dxfId="92" priority="22" operator="equal">
      <formula>"S/Z"</formula>
    </cfRule>
  </conditionalFormatting>
  <conditionalFormatting sqref="I154:I159">
    <cfRule type="cellIs" dxfId="91" priority="20" operator="equal">
      <formula>"S (Z)"</formula>
    </cfRule>
    <cfRule type="cellIs" dxfId="90" priority="21" operator="equal">
      <formula>"S"</formula>
    </cfRule>
    <cfRule type="cellIs" dxfId="89" priority="19" operator="equal">
      <formula>"Z"</formula>
    </cfRule>
    <cfRule type="cellIs" dxfId="88" priority="18" operator="equal">
      <formula>"S/Z"</formula>
    </cfRule>
  </conditionalFormatting>
  <hyperlinks>
    <hyperlink ref="F1" location="UVOD!A1" display="UVOD!A1" xr:uid="{00000000-0004-0000-0A00-000000000000}"/>
  </hyperlinks>
  <printOptions horizontalCentered="1" gridLines="1"/>
  <pageMargins left="0.19685039370078741" right="0.19685039370078741" top="0.19685039370078741" bottom="0.19685039370078741" header="0.11811023622047245" footer="0.11811023622047245"/>
  <pageSetup paperSize="9" scale="80" orientation="portrait" horizontalDpi="300" verticalDpi="300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>
    <tabColor theme="8"/>
    <pageSetUpPr fitToPage="1"/>
  </sheetPr>
  <dimension ref="A1:L51"/>
  <sheetViews>
    <sheetView showGridLines="0" showRowColHeaders="0" zoomScaleNormal="100" workbookViewId="0">
      <pane xSplit="1" ySplit="5" topLeftCell="B6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40625" defaultRowHeight="12" customHeight="1" x14ac:dyDescent="0.2"/>
  <cols>
    <col min="1" max="1" width="41.28515625" style="41" customWidth="1"/>
    <col min="2" max="2" width="15.42578125" style="20" bestFit="1" customWidth="1"/>
    <col min="3" max="3" width="8.7109375" style="7" customWidth="1"/>
    <col min="4" max="4" width="8.7109375" style="1" customWidth="1"/>
    <col min="5" max="5" width="9.7109375" style="8" customWidth="1"/>
    <col min="6" max="6" width="9.7109375" style="6" customWidth="1"/>
    <col min="7" max="7" width="3.7109375" style="1" customWidth="1"/>
    <col min="8" max="8" width="4.85546875" style="18" customWidth="1"/>
    <col min="9" max="9" width="8.85546875" style="136" bestFit="1" customWidth="1"/>
    <col min="10" max="10" width="35.28515625" style="131" bestFit="1" customWidth="1"/>
    <col min="11" max="11" width="8.7109375" style="1" customWidth="1"/>
    <col min="12" max="16384" width="9.140625" style="1"/>
  </cols>
  <sheetData>
    <row r="1" spans="1:12" ht="15" customHeight="1" thickBot="1" x14ac:dyDescent="0.25">
      <c r="A1" s="42"/>
      <c r="B1" s="24"/>
      <c r="C1" s="29"/>
      <c r="D1" s="25"/>
      <c r="E1" s="25"/>
      <c r="F1" s="178" t="s">
        <v>782</v>
      </c>
      <c r="G1" s="24"/>
      <c r="H1" s="28"/>
      <c r="I1" s="28"/>
      <c r="J1" s="165"/>
    </row>
    <row r="2" spans="1:12" s="60" customFormat="1" ht="13.5" customHeight="1" x14ac:dyDescent="0.2">
      <c r="A2" s="56"/>
      <c r="B2" s="57"/>
      <c r="C2" s="54" t="s">
        <v>975</v>
      </c>
      <c r="D2" s="54" t="s">
        <v>976</v>
      </c>
      <c r="E2" s="58"/>
      <c r="F2" s="59"/>
      <c r="G2" s="57"/>
      <c r="H2" s="57"/>
      <c r="I2" s="57"/>
      <c r="J2" s="165"/>
    </row>
    <row r="3" spans="1:12" s="60" customFormat="1" ht="13.5" customHeight="1" x14ac:dyDescent="0.2">
      <c r="A3" s="62"/>
      <c r="B3" s="179" t="s">
        <v>818</v>
      </c>
      <c r="C3" s="114">
        <f>UVOD!$D$5</f>
        <v>0</v>
      </c>
      <c r="D3" s="115">
        <f>UVOD!E5</f>
        <v>0</v>
      </c>
      <c r="E3" s="58"/>
      <c r="F3" s="57"/>
      <c r="G3" s="63"/>
      <c r="I3" s="166"/>
      <c r="J3" s="165"/>
    </row>
    <row r="4" spans="1:12" s="60" customFormat="1" ht="13.5" customHeight="1" thickBot="1" x14ac:dyDescent="0.25">
      <c r="A4" s="56"/>
      <c r="B4" s="187" t="s">
        <v>819</v>
      </c>
      <c r="C4" s="116">
        <f>UVOD!$H$11</f>
        <v>0</v>
      </c>
      <c r="D4" s="278"/>
      <c r="E4" s="190" t="s">
        <v>820</v>
      </c>
      <c r="F4" s="83">
        <f>UVOD!$D$6</f>
        <v>0</v>
      </c>
      <c r="G4" s="63"/>
      <c r="I4" s="59"/>
      <c r="J4" s="165"/>
    </row>
    <row r="5" spans="1:12" ht="85.5" customHeight="1" thickBot="1" x14ac:dyDescent="0.25">
      <c r="A5" s="180" t="s">
        <v>38</v>
      </c>
      <c r="B5" s="189" t="s">
        <v>74</v>
      </c>
      <c r="C5" s="185" t="s">
        <v>533</v>
      </c>
      <c r="D5" s="185" t="s">
        <v>532</v>
      </c>
      <c r="E5" s="181" t="s">
        <v>472</v>
      </c>
      <c r="F5" s="182" t="s">
        <v>473</v>
      </c>
      <c r="G5" s="183" t="s">
        <v>39</v>
      </c>
      <c r="H5" s="183" t="s">
        <v>40</v>
      </c>
      <c r="I5" s="186" t="s">
        <v>75</v>
      </c>
      <c r="J5" s="184" t="s">
        <v>779</v>
      </c>
    </row>
    <row r="6" spans="1:12" s="2" customFormat="1" ht="12" customHeight="1" x14ac:dyDescent="0.2">
      <c r="A6" s="52" t="s">
        <v>372</v>
      </c>
      <c r="B6" s="48" t="s">
        <v>93</v>
      </c>
      <c r="C6" s="37">
        <v>0</v>
      </c>
      <c r="D6" s="37">
        <v>0</v>
      </c>
      <c r="E6" s="34">
        <v>3260</v>
      </c>
      <c r="F6" s="35">
        <f>(((1-$C$4/100)*E6+(C6*$C$3)+(D6*$D$3))*(1-$F$4/100))</f>
        <v>3260</v>
      </c>
      <c r="G6" s="33" t="s">
        <v>70</v>
      </c>
      <c r="H6" s="33" t="s">
        <v>160</v>
      </c>
      <c r="I6" s="53" t="s">
        <v>775</v>
      </c>
      <c r="J6" s="32" t="s">
        <v>478</v>
      </c>
      <c r="K6" s="277"/>
      <c r="L6" s="262"/>
    </row>
    <row r="7" spans="1:12" s="2" customFormat="1" ht="12" customHeight="1" x14ac:dyDescent="0.2">
      <c r="A7" s="52" t="s">
        <v>371</v>
      </c>
      <c r="B7" s="48" t="s">
        <v>93</v>
      </c>
      <c r="C7" s="37">
        <v>0</v>
      </c>
      <c r="D7" s="37">
        <v>0</v>
      </c>
      <c r="E7" s="34">
        <v>4590</v>
      </c>
      <c r="F7" s="35">
        <f t="shared" ref="F7:F13" si="0">(((1-$C$4/100)*E7+(C7*$C$3)+(D7*$D$3))*(1-$F$4/100))</f>
        <v>4590</v>
      </c>
      <c r="G7" s="33" t="s">
        <v>70</v>
      </c>
      <c r="H7" s="33" t="s">
        <v>160</v>
      </c>
      <c r="I7" s="53" t="s">
        <v>777</v>
      </c>
      <c r="J7" s="32"/>
      <c r="K7" s="277"/>
      <c r="L7" s="262"/>
    </row>
    <row r="8" spans="1:12" s="2" customFormat="1" ht="12" customHeight="1" x14ac:dyDescent="0.2">
      <c r="A8" s="52" t="s">
        <v>370</v>
      </c>
      <c r="B8" s="48" t="s">
        <v>93</v>
      </c>
      <c r="C8" s="37">
        <v>0</v>
      </c>
      <c r="D8" s="37">
        <v>0</v>
      </c>
      <c r="E8" s="34">
        <v>6530</v>
      </c>
      <c r="F8" s="35">
        <f t="shared" si="0"/>
        <v>6530</v>
      </c>
      <c r="G8" s="33" t="s">
        <v>70</v>
      </c>
      <c r="H8" s="33" t="s">
        <v>160</v>
      </c>
      <c r="I8" s="53" t="s">
        <v>777</v>
      </c>
      <c r="J8" s="32"/>
      <c r="K8" s="277"/>
      <c r="L8" s="262"/>
    </row>
    <row r="9" spans="1:12" s="2" customFormat="1" ht="12" customHeight="1" x14ac:dyDescent="0.2">
      <c r="A9" s="52" t="s">
        <v>369</v>
      </c>
      <c r="B9" s="48" t="s">
        <v>93</v>
      </c>
      <c r="C9" s="37">
        <v>0</v>
      </c>
      <c r="D9" s="37">
        <v>0</v>
      </c>
      <c r="E9" s="34">
        <v>7550</v>
      </c>
      <c r="F9" s="35">
        <f t="shared" si="0"/>
        <v>7550</v>
      </c>
      <c r="G9" s="33" t="s">
        <v>70</v>
      </c>
      <c r="H9" s="33" t="s">
        <v>160</v>
      </c>
      <c r="I9" s="53" t="s">
        <v>777</v>
      </c>
      <c r="J9" s="32"/>
      <c r="K9" s="277"/>
      <c r="L9" s="262"/>
    </row>
    <row r="10" spans="1:12" s="2" customFormat="1" ht="12" customHeight="1" x14ac:dyDescent="0.2">
      <c r="A10" s="52" t="s">
        <v>368</v>
      </c>
      <c r="B10" s="48" t="s">
        <v>93</v>
      </c>
      <c r="C10" s="37">
        <v>0</v>
      </c>
      <c r="D10" s="37">
        <v>0</v>
      </c>
      <c r="E10" s="34">
        <v>9070</v>
      </c>
      <c r="F10" s="35">
        <f t="shared" si="0"/>
        <v>9070</v>
      </c>
      <c r="G10" s="33" t="s">
        <v>70</v>
      </c>
      <c r="H10" s="33" t="s">
        <v>160</v>
      </c>
      <c r="I10" s="53" t="s">
        <v>777</v>
      </c>
      <c r="J10" s="32"/>
      <c r="K10" s="277"/>
      <c r="L10" s="262"/>
    </row>
    <row r="11" spans="1:12" s="2" customFormat="1" ht="12" customHeight="1" x14ac:dyDescent="0.2">
      <c r="A11" s="52" t="s">
        <v>367</v>
      </c>
      <c r="B11" s="48" t="s">
        <v>93</v>
      </c>
      <c r="C11" s="37">
        <v>0</v>
      </c>
      <c r="D11" s="37">
        <v>0</v>
      </c>
      <c r="E11" s="34">
        <v>10060</v>
      </c>
      <c r="F11" s="35">
        <f t="shared" si="0"/>
        <v>10060</v>
      </c>
      <c r="G11" s="33" t="s">
        <v>70</v>
      </c>
      <c r="H11" s="33" t="s">
        <v>160</v>
      </c>
      <c r="I11" s="53" t="s">
        <v>777</v>
      </c>
      <c r="J11" s="32"/>
      <c r="K11" s="277"/>
      <c r="L11" s="262"/>
    </row>
    <row r="12" spans="1:12" s="2" customFormat="1" ht="12" customHeight="1" x14ac:dyDescent="0.2">
      <c r="A12" s="52" t="s">
        <v>366</v>
      </c>
      <c r="B12" s="48" t="s">
        <v>93</v>
      </c>
      <c r="C12" s="37">
        <v>0</v>
      </c>
      <c r="D12" s="37">
        <v>0</v>
      </c>
      <c r="E12" s="34">
        <v>13900</v>
      </c>
      <c r="F12" s="35">
        <f t="shared" si="0"/>
        <v>13900</v>
      </c>
      <c r="G12" s="33" t="s">
        <v>70</v>
      </c>
      <c r="H12" s="33" t="s">
        <v>160</v>
      </c>
      <c r="I12" s="53" t="s">
        <v>777</v>
      </c>
      <c r="J12" s="32"/>
      <c r="K12" s="277"/>
      <c r="L12" s="262"/>
    </row>
    <row r="13" spans="1:12" s="2" customFormat="1" ht="12" customHeight="1" x14ac:dyDescent="0.2">
      <c r="A13" s="52" t="s">
        <v>383</v>
      </c>
      <c r="B13" s="48" t="s">
        <v>93</v>
      </c>
      <c r="C13" s="37">
        <v>0</v>
      </c>
      <c r="D13" s="37">
        <v>0</v>
      </c>
      <c r="E13" s="34">
        <v>17020</v>
      </c>
      <c r="F13" s="35">
        <f t="shared" si="0"/>
        <v>17020</v>
      </c>
      <c r="G13" s="33" t="s">
        <v>70</v>
      </c>
      <c r="H13" s="33" t="s">
        <v>160</v>
      </c>
      <c r="I13" s="53" t="s">
        <v>775</v>
      </c>
      <c r="J13" s="32" t="s">
        <v>478</v>
      </c>
      <c r="K13" s="277"/>
      <c r="L13" s="262"/>
    </row>
    <row r="14" spans="1:12" s="2" customFormat="1" ht="12" customHeight="1" x14ac:dyDescent="0.2">
      <c r="A14" s="52"/>
      <c r="B14" s="33"/>
      <c r="C14" s="37"/>
      <c r="D14" s="37"/>
      <c r="E14" s="34"/>
      <c r="F14" s="35"/>
      <c r="G14" s="33"/>
      <c r="H14" s="33"/>
      <c r="I14" s="160"/>
      <c r="J14" s="32"/>
      <c r="L14" s="262"/>
    </row>
    <row r="15" spans="1:12" s="2" customFormat="1" ht="12" customHeight="1" x14ac:dyDescent="0.2">
      <c r="A15" s="52" t="s">
        <v>364</v>
      </c>
      <c r="B15" s="48" t="s">
        <v>94</v>
      </c>
      <c r="C15" s="37">
        <v>0</v>
      </c>
      <c r="D15" s="37">
        <v>0</v>
      </c>
      <c r="E15" s="34">
        <v>21270</v>
      </c>
      <c r="F15" s="35">
        <f>(((1-$C$4/100)*E15+(C15*$C$3)+(D15*$D$3))*(1-$F$4/100))</f>
        <v>21270</v>
      </c>
      <c r="G15" s="33" t="s">
        <v>70</v>
      </c>
      <c r="H15" s="33" t="s">
        <v>160</v>
      </c>
      <c r="I15" s="53" t="s">
        <v>775</v>
      </c>
      <c r="J15" s="32" t="s">
        <v>478</v>
      </c>
      <c r="K15" s="277"/>
      <c r="L15" s="262"/>
    </row>
    <row r="16" spans="1:12" s="2" customFormat="1" ht="12" customHeight="1" x14ac:dyDescent="0.2">
      <c r="A16" s="52"/>
      <c r="B16" s="33"/>
      <c r="C16" s="37"/>
      <c r="D16" s="37"/>
      <c r="E16" s="34"/>
      <c r="F16" s="35"/>
      <c r="G16" s="33"/>
      <c r="H16" s="33"/>
      <c r="I16" s="160"/>
      <c r="J16" s="32"/>
      <c r="L16" s="262"/>
    </row>
    <row r="17" spans="1:12" s="2" customFormat="1" ht="12" customHeight="1" x14ac:dyDescent="0.2">
      <c r="A17" s="52" t="s">
        <v>382</v>
      </c>
      <c r="B17" s="48" t="s">
        <v>95</v>
      </c>
      <c r="C17" s="37">
        <v>1.9</v>
      </c>
      <c r="D17" s="37">
        <v>0</v>
      </c>
      <c r="E17" s="34">
        <v>1270</v>
      </c>
      <c r="F17" s="35">
        <f>(((1-$C$4/100)*E17+(C17*$C$3)+(D17*$D$3))*(1-$F$4/100))</f>
        <v>1270</v>
      </c>
      <c r="G17" s="33" t="s">
        <v>70</v>
      </c>
      <c r="H17" s="33" t="s">
        <v>49</v>
      </c>
      <c r="I17" s="53" t="s">
        <v>777</v>
      </c>
      <c r="J17" s="32"/>
      <c r="K17" s="277"/>
      <c r="L17" s="262"/>
    </row>
    <row r="18" spans="1:12" s="2" customFormat="1" ht="12" customHeight="1" x14ac:dyDescent="0.2">
      <c r="A18" s="52" t="s">
        <v>381</v>
      </c>
      <c r="B18" s="48" t="s">
        <v>95</v>
      </c>
      <c r="C18" s="37">
        <v>2.8</v>
      </c>
      <c r="D18" s="37">
        <v>0</v>
      </c>
      <c r="E18" s="34">
        <v>1700</v>
      </c>
      <c r="F18" s="35">
        <f>(((1-$C$4/100)*E18+(C18*$C$3)+(D18*$D$3))*(1-$F$4/100))</f>
        <v>1700</v>
      </c>
      <c r="G18" s="33" t="s">
        <v>70</v>
      </c>
      <c r="H18" s="33" t="s">
        <v>49</v>
      </c>
      <c r="I18" s="53" t="s">
        <v>777</v>
      </c>
      <c r="J18" s="32"/>
      <c r="K18" s="277"/>
      <c r="L18" s="262"/>
    </row>
    <row r="19" spans="1:12" s="2" customFormat="1" ht="12" customHeight="1" x14ac:dyDescent="0.2">
      <c r="A19" s="52" t="s">
        <v>380</v>
      </c>
      <c r="B19" s="48" t="s">
        <v>95</v>
      </c>
      <c r="C19" s="37">
        <v>4.9000000000000004</v>
      </c>
      <c r="D19" s="37">
        <v>0</v>
      </c>
      <c r="E19" s="34">
        <v>2590</v>
      </c>
      <c r="F19" s="35">
        <f>(((1-$C$4/100)*E19+(C19*$C$3)+(D19*$D$3))*(1-$F$4/100))</f>
        <v>2590</v>
      </c>
      <c r="G19" s="33" t="s">
        <v>70</v>
      </c>
      <c r="H19" s="33" t="s">
        <v>49</v>
      </c>
      <c r="I19" s="53" t="s">
        <v>777</v>
      </c>
      <c r="J19" s="32"/>
      <c r="K19" s="277"/>
      <c r="L19" s="262"/>
    </row>
    <row r="20" spans="1:12" s="2" customFormat="1" ht="12" customHeight="1" x14ac:dyDescent="0.2">
      <c r="A20" s="52"/>
      <c r="B20" s="48"/>
      <c r="C20" s="37"/>
      <c r="D20" s="37"/>
      <c r="E20" s="34"/>
      <c r="F20" s="35"/>
      <c r="G20" s="33"/>
      <c r="H20" s="33"/>
      <c r="I20" s="160"/>
      <c r="J20" s="32"/>
      <c r="L20" s="262"/>
    </row>
    <row r="21" spans="1:12" s="2" customFormat="1" ht="12" customHeight="1" x14ac:dyDescent="0.2">
      <c r="A21" s="52" t="s">
        <v>197</v>
      </c>
      <c r="B21" s="48" t="s">
        <v>95</v>
      </c>
      <c r="C21" s="37">
        <v>1.9</v>
      </c>
      <c r="D21" s="37">
        <v>0</v>
      </c>
      <c r="E21" s="34">
        <v>1420</v>
      </c>
      <c r="F21" s="35">
        <f>(((1-$C$4/100)*E21+(C21*$C$3)+(D21*$D$3))*(1-$F$4/100))</f>
        <v>1420</v>
      </c>
      <c r="G21" s="33" t="s">
        <v>70</v>
      </c>
      <c r="H21" s="33" t="s">
        <v>49</v>
      </c>
      <c r="I21" s="53" t="s">
        <v>777</v>
      </c>
      <c r="J21" s="32"/>
      <c r="K21" s="277"/>
      <c r="L21" s="262"/>
    </row>
    <row r="22" spans="1:12" s="2" customFormat="1" ht="12" customHeight="1" x14ac:dyDescent="0.2">
      <c r="A22" s="52" t="s">
        <v>198</v>
      </c>
      <c r="B22" s="48" t="s">
        <v>95</v>
      </c>
      <c r="C22" s="37">
        <v>2.8</v>
      </c>
      <c r="D22" s="37">
        <v>0</v>
      </c>
      <c r="E22" s="34">
        <v>1870</v>
      </c>
      <c r="F22" s="35">
        <f>(((1-$C$4/100)*E22+(C22*$C$3)+(D22*$D$3))*(1-$F$4/100))</f>
        <v>1870</v>
      </c>
      <c r="G22" s="33" t="s">
        <v>70</v>
      </c>
      <c r="H22" s="33" t="s">
        <v>49</v>
      </c>
      <c r="I22" s="53" t="s">
        <v>777</v>
      </c>
      <c r="J22" s="149"/>
      <c r="K22" s="277"/>
      <c r="L22" s="262"/>
    </row>
    <row r="23" spans="1:12" s="2" customFormat="1" ht="12" customHeight="1" x14ac:dyDescent="0.2">
      <c r="A23" s="52" t="s">
        <v>317</v>
      </c>
      <c r="B23" s="48" t="s">
        <v>95</v>
      </c>
      <c r="C23" s="37">
        <v>4.9000000000000004</v>
      </c>
      <c r="D23" s="37">
        <v>0</v>
      </c>
      <c r="E23" s="34">
        <v>2830</v>
      </c>
      <c r="F23" s="35">
        <f>(((1-$C$4/100)*E23+(C23*$C$3)+(D23*$D$3))*(1-$F$4/100))</f>
        <v>2830</v>
      </c>
      <c r="G23" s="33" t="s">
        <v>70</v>
      </c>
      <c r="H23" s="33" t="s">
        <v>49</v>
      </c>
      <c r="I23" s="53" t="s">
        <v>777</v>
      </c>
      <c r="J23" s="32"/>
      <c r="K23" s="277"/>
      <c r="L23" s="262"/>
    </row>
    <row r="24" spans="1:12" s="2" customFormat="1" ht="12" customHeight="1" x14ac:dyDescent="0.2">
      <c r="A24" s="52"/>
      <c r="B24" s="33"/>
      <c r="C24" s="37"/>
      <c r="D24" s="37"/>
      <c r="E24" s="34"/>
      <c r="F24" s="35"/>
      <c r="G24" s="33"/>
      <c r="H24" s="33"/>
      <c r="I24" s="33"/>
      <c r="J24" s="32"/>
      <c r="K24" s="277"/>
      <c r="L24" s="262"/>
    </row>
    <row r="25" spans="1:12" s="2" customFormat="1" ht="12" customHeight="1" x14ac:dyDescent="0.2">
      <c r="A25" s="52" t="s">
        <v>318</v>
      </c>
      <c r="B25" s="48" t="s">
        <v>96</v>
      </c>
      <c r="C25" s="37">
        <v>1.9</v>
      </c>
      <c r="D25" s="37">
        <v>0</v>
      </c>
      <c r="E25" s="34">
        <v>1450</v>
      </c>
      <c r="F25" s="35">
        <f>(((1-$C$4/100)*E25+(C25*$C$3)+(D25*$D$3))*(1-$F$4/100))</f>
        <v>1450</v>
      </c>
      <c r="G25" s="33" t="s">
        <v>70</v>
      </c>
      <c r="H25" s="33" t="s">
        <v>49</v>
      </c>
      <c r="I25" s="53" t="s">
        <v>777</v>
      </c>
      <c r="J25" s="32"/>
      <c r="K25" s="277"/>
      <c r="L25" s="262"/>
    </row>
    <row r="26" spans="1:12" s="2" customFormat="1" ht="12" customHeight="1" x14ac:dyDescent="0.2">
      <c r="A26" s="52" t="s">
        <v>319</v>
      </c>
      <c r="B26" s="48" t="s">
        <v>96</v>
      </c>
      <c r="C26" s="37">
        <v>2.8</v>
      </c>
      <c r="D26" s="37">
        <v>0</v>
      </c>
      <c r="E26" s="34">
        <v>1890</v>
      </c>
      <c r="F26" s="35">
        <f>(((1-$C$4/100)*E26+(C26*$C$3)+(D26*$D$3))*(1-$F$4/100))</f>
        <v>1890</v>
      </c>
      <c r="G26" s="33" t="s">
        <v>70</v>
      </c>
      <c r="H26" s="33" t="s">
        <v>49</v>
      </c>
      <c r="I26" s="53" t="s">
        <v>777</v>
      </c>
      <c r="J26" s="32"/>
      <c r="K26" s="277"/>
      <c r="L26" s="262"/>
    </row>
    <row r="27" spans="1:12" s="2" customFormat="1" ht="12" customHeight="1" x14ac:dyDescent="0.2">
      <c r="A27" s="52" t="s">
        <v>320</v>
      </c>
      <c r="B27" s="48" t="s">
        <v>96</v>
      </c>
      <c r="C27" s="37">
        <v>4.9000000000000004</v>
      </c>
      <c r="D27" s="37">
        <v>0</v>
      </c>
      <c r="E27" s="34">
        <v>2850</v>
      </c>
      <c r="F27" s="35">
        <f>(((1-$C$4/100)*E27+(C27*$C$3)+(D27*$D$3))*(1-$F$4/100))</f>
        <v>2850</v>
      </c>
      <c r="G27" s="33" t="s">
        <v>70</v>
      </c>
      <c r="H27" s="33" t="s">
        <v>49</v>
      </c>
      <c r="I27" s="53" t="s">
        <v>777</v>
      </c>
      <c r="J27" s="32"/>
      <c r="K27" s="277"/>
      <c r="L27" s="262"/>
    </row>
    <row r="28" spans="1:12" s="2" customFormat="1" ht="12" customHeight="1" x14ac:dyDescent="0.2">
      <c r="A28" s="52"/>
      <c r="B28" s="33"/>
      <c r="C28" s="37"/>
      <c r="D28" s="37"/>
      <c r="E28" s="34"/>
      <c r="F28" s="35"/>
      <c r="G28" s="33"/>
      <c r="H28" s="33"/>
      <c r="I28" s="33"/>
      <c r="J28" s="32"/>
      <c r="L28" s="262"/>
    </row>
    <row r="29" spans="1:12" s="2" customFormat="1" ht="12" customHeight="1" x14ac:dyDescent="0.2">
      <c r="A29" s="52" t="s">
        <v>321</v>
      </c>
      <c r="B29" s="33" t="s">
        <v>95</v>
      </c>
      <c r="C29" s="37">
        <v>1.9</v>
      </c>
      <c r="D29" s="37">
        <v>0</v>
      </c>
      <c r="E29" s="34">
        <v>1470</v>
      </c>
      <c r="F29" s="35">
        <f>(((1-$C$4/100)*E29+(C29*$C$3)+(D29*$D$3))*(1-$F$4/100))</f>
        <v>1470</v>
      </c>
      <c r="G29" s="33" t="s">
        <v>70</v>
      </c>
      <c r="H29" s="33" t="s">
        <v>49</v>
      </c>
      <c r="I29" s="53" t="s">
        <v>777</v>
      </c>
      <c r="J29" s="32"/>
      <c r="K29" s="277"/>
      <c r="L29" s="262"/>
    </row>
    <row r="30" spans="1:12" s="2" customFormat="1" ht="12" customHeight="1" x14ac:dyDescent="0.2">
      <c r="A30" s="52" t="s">
        <v>199</v>
      </c>
      <c r="B30" s="33" t="s">
        <v>95</v>
      </c>
      <c r="C30" s="37">
        <v>2.8</v>
      </c>
      <c r="D30" s="37">
        <v>0</v>
      </c>
      <c r="E30" s="34">
        <v>1910</v>
      </c>
      <c r="F30" s="35">
        <f>(((1-$C$4/100)*E30+(C30*$C$3)+(D30*$D$3))*(1-$F$4/100))</f>
        <v>1910</v>
      </c>
      <c r="G30" s="33" t="s">
        <v>70</v>
      </c>
      <c r="H30" s="33" t="s">
        <v>49</v>
      </c>
      <c r="I30" s="53" t="s">
        <v>777</v>
      </c>
      <c r="J30" s="32"/>
      <c r="K30" s="277"/>
      <c r="L30" s="262"/>
    </row>
    <row r="31" spans="1:12" s="2" customFormat="1" ht="12" customHeight="1" x14ac:dyDescent="0.2">
      <c r="A31" s="52" t="s">
        <v>322</v>
      </c>
      <c r="B31" s="33" t="s">
        <v>95</v>
      </c>
      <c r="C31" s="37">
        <v>4.9000000000000004</v>
      </c>
      <c r="D31" s="37">
        <v>0</v>
      </c>
      <c r="E31" s="34">
        <v>2870</v>
      </c>
      <c r="F31" s="35">
        <f>(((1-$C$4/100)*E31+(C31*$C$3)+(D31*$D$3))*(1-$F$4/100))</f>
        <v>2870</v>
      </c>
      <c r="G31" s="33" t="s">
        <v>70</v>
      </c>
      <c r="H31" s="33" t="s">
        <v>49</v>
      </c>
      <c r="I31" s="53" t="s">
        <v>777</v>
      </c>
      <c r="J31" s="32"/>
      <c r="K31" s="277"/>
      <c r="L31" s="262"/>
    </row>
    <row r="32" spans="1:12" s="2" customFormat="1" ht="12" customHeight="1" x14ac:dyDescent="0.2">
      <c r="A32" s="240"/>
      <c r="B32" s="241"/>
      <c r="C32" s="242"/>
      <c r="D32" s="242"/>
      <c r="E32" s="244"/>
      <c r="F32" s="245"/>
      <c r="G32" s="241"/>
      <c r="H32" s="241"/>
      <c r="I32" s="249"/>
      <c r="J32" s="247"/>
      <c r="L32" s="262"/>
    </row>
    <row r="33" spans="1:12" s="2" customFormat="1" ht="12" customHeight="1" x14ac:dyDescent="0.2">
      <c r="A33" s="52" t="s">
        <v>76</v>
      </c>
      <c r="B33" s="33" t="s">
        <v>95</v>
      </c>
      <c r="C33" s="37">
        <v>9.8000000000000007</v>
      </c>
      <c r="D33" s="37">
        <v>0</v>
      </c>
      <c r="E33" s="34">
        <v>7370</v>
      </c>
      <c r="F33" s="35">
        <f>(((1-$C$4/100)*E33+(C33*$C$3)+(D33*$D$3))*(1-$F$4/100))</f>
        <v>7370</v>
      </c>
      <c r="G33" s="33" t="s">
        <v>70</v>
      </c>
      <c r="H33" s="33" t="s">
        <v>49</v>
      </c>
      <c r="I33" s="53" t="s">
        <v>777</v>
      </c>
      <c r="J33" s="32"/>
      <c r="K33" s="277"/>
      <c r="L33" s="262"/>
    </row>
    <row r="34" spans="1:12" s="2" customFormat="1" ht="12" customHeight="1" x14ac:dyDescent="0.2">
      <c r="A34" s="52"/>
      <c r="B34" s="33"/>
      <c r="C34" s="37"/>
      <c r="D34" s="37"/>
      <c r="E34" s="34"/>
      <c r="F34" s="35"/>
      <c r="G34" s="33"/>
      <c r="H34" s="33"/>
      <c r="I34" s="160"/>
      <c r="J34" s="32"/>
      <c r="L34" s="262"/>
    </row>
    <row r="35" spans="1:12" s="2" customFormat="1" ht="12" customHeight="1" x14ac:dyDescent="0.2">
      <c r="A35" s="52" t="s">
        <v>523</v>
      </c>
      <c r="B35" s="33" t="s">
        <v>95</v>
      </c>
      <c r="C35" s="37">
        <v>0</v>
      </c>
      <c r="D35" s="37">
        <v>0</v>
      </c>
      <c r="E35" s="34">
        <v>1250</v>
      </c>
      <c r="F35" s="35">
        <f>(((1-$C$4/100)*E35+(C35*$C$3)+(D35*$D$3))*(1-$F$4/100))</f>
        <v>1250</v>
      </c>
      <c r="G35" s="33" t="s">
        <v>70</v>
      </c>
      <c r="H35" s="33" t="s">
        <v>160</v>
      </c>
      <c r="I35" s="53" t="s">
        <v>775</v>
      </c>
      <c r="J35" s="149" t="s">
        <v>953</v>
      </c>
      <c r="K35" s="277"/>
      <c r="L35" s="262"/>
    </row>
    <row r="36" spans="1:12" s="2" customFormat="1" ht="12" customHeight="1" x14ac:dyDescent="0.2">
      <c r="A36" s="32" t="s">
        <v>528</v>
      </c>
      <c r="B36" s="33" t="s">
        <v>95</v>
      </c>
      <c r="C36" s="37">
        <v>0</v>
      </c>
      <c r="D36" s="37">
        <v>0</v>
      </c>
      <c r="E36" s="34">
        <v>1250</v>
      </c>
      <c r="F36" s="35">
        <f>(((1-$C$4/100)*E36+(C36*$C$3)+(D36*$D$3))*(1-$F$4/100))</f>
        <v>1250</v>
      </c>
      <c r="G36" s="33" t="s">
        <v>70</v>
      </c>
      <c r="H36" s="33" t="s">
        <v>160</v>
      </c>
      <c r="I36" s="53" t="s">
        <v>777</v>
      </c>
      <c r="J36" s="149"/>
      <c r="K36" s="277"/>
      <c r="L36" s="262"/>
    </row>
    <row r="37" spans="1:12" s="2" customFormat="1" ht="12" customHeight="1" x14ac:dyDescent="0.2">
      <c r="A37" s="52" t="s">
        <v>71</v>
      </c>
      <c r="B37" s="33" t="s">
        <v>95</v>
      </c>
      <c r="C37" s="37">
        <v>0</v>
      </c>
      <c r="D37" s="37">
        <v>0</v>
      </c>
      <c r="E37" s="34">
        <v>1430</v>
      </c>
      <c r="F37" s="35">
        <f>(((1-$C$4/100)*E37+(C37*$C$3)+(D37*$D$3))*(1-$F$4/100))</f>
        <v>1430</v>
      </c>
      <c r="G37" s="33" t="s">
        <v>70</v>
      </c>
      <c r="H37" s="33" t="s">
        <v>160</v>
      </c>
      <c r="I37" s="53" t="s">
        <v>777</v>
      </c>
      <c r="J37" s="32"/>
      <c r="K37" s="277"/>
      <c r="L37" s="262"/>
    </row>
    <row r="38" spans="1:12" s="2" customFormat="1" ht="12" customHeight="1" x14ac:dyDescent="0.2">
      <c r="A38" s="240"/>
      <c r="B38" s="241"/>
      <c r="C38" s="242"/>
      <c r="D38" s="242"/>
      <c r="E38" s="244"/>
      <c r="F38" s="245"/>
      <c r="G38" s="241"/>
      <c r="H38" s="241"/>
      <c r="I38" s="249"/>
      <c r="J38" s="247"/>
      <c r="L38" s="262"/>
    </row>
    <row r="39" spans="1:12" s="2" customFormat="1" ht="12" customHeight="1" x14ac:dyDescent="0.2">
      <c r="A39" s="52" t="s">
        <v>72</v>
      </c>
      <c r="B39" s="33" t="s">
        <v>95</v>
      </c>
      <c r="C39" s="37">
        <v>0</v>
      </c>
      <c r="D39" s="37">
        <v>0</v>
      </c>
      <c r="E39" s="34">
        <v>3150</v>
      </c>
      <c r="F39" s="35">
        <f>(((1-$C$4/100)*E39+(C39*$C$3)+(D39*$D$3))*(1-$F$4/100))</f>
        <v>3150</v>
      </c>
      <c r="G39" s="33" t="s">
        <v>70</v>
      </c>
      <c r="H39" s="33" t="s">
        <v>160</v>
      </c>
      <c r="I39" s="53" t="s">
        <v>777</v>
      </c>
      <c r="J39" s="32"/>
      <c r="K39" s="277"/>
      <c r="L39" s="262"/>
    </row>
    <row r="40" spans="1:12" s="2" customFormat="1" ht="12" customHeight="1" x14ac:dyDescent="0.2">
      <c r="A40" s="52"/>
      <c r="B40" s="33"/>
      <c r="C40" s="37"/>
      <c r="D40" s="37"/>
      <c r="E40" s="34"/>
      <c r="F40" s="35"/>
      <c r="G40" s="33"/>
      <c r="H40" s="33"/>
      <c r="I40" s="160"/>
      <c r="J40" s="32"/>
      <c r="L40" s="262"/>
    </row>
    <row r="41" spans="1:12" s="2" customFormat="1" ht="12" customHeight="1" x14ac:dyDescent="0.2">
      <c r="A41" s="32" t="s">
        <v>529</v>
      </c>
      <c r="B41" s="33" t="s">
        <v>95</v>
      </c>
      <c r="C41" s="37">
        <v>0</v>
      </c>
      <c r="D41" s="37">
        <v>0</v>
      </c>
      <c r="E41" s="34">
        <v>12110</v>
      </c>
      <c r="F41" s="35">
        <f>(((1-$C$4/100)*E41+(C41*$C$3)+(D41*$D$3))*(1-$F$4/100))</f>
        <v>12110</v>
      </c>
      <c r="G41" s="33" t="s">
        <v>70</v>
      </c>
      <c r="H41" s="33" t="s">
        <v>160</v>
      </c>
      <c r="I41" s="53" t="s">
        <v>777</v>
      </c>
      <c r="J41" s="32"/>
      <c r="K41" s="277"/>
      <c r="L41" s="262"/>
    </row>
    <row r="42" spans="1:12" s="2" customFormat="1" ht="12" customHeight="1" x14ac:dyDescent="0.2">
      <c r="A42" s="52"/>
      <c r="B42" s="33"/>
      <c r="C42" s="37"/>
      <c r="D42" s="37"/>
      <c r="E42" s="34"/>
      <c r="F42" s="35"/>
      <c r="G42" s="33"/>
      <c r="H42" s="33"/>
      <c r="I42" s="33"/>
      <c r="J42" s="32"/>
      <c r="L42" s="262"/>
    </row>
    <row r="43" spans="1:12" s="2" customFormat="1" ht="12" customHeight="1" x14ac:dyDescent="0.2">
      <c r="A43" s="52" t="s">
        <v>477</v>
      </c>
      <c r="B43" s="33" t="s">
        <v>95</v>
      </c>
      <c r="C43" s="37">
        <v>9.8000000000000007</v>
      </c>
      <c r="D43" s="37">
        <v>0</v>
      </c>
      <c r="E43" s="34">
        <v>9070</v>
      </c>
      <c r="F43" s="35">
        <f>(((1-$C$4/100)*E43+(C43*$C$3)+(D43*$D$3))*(1-$F$4/100))</f>
        <v>9070</v>
      </c>
      <c r="G43" s="33" t="s">
        <v>70</v>
      </c>
      <c r="H43" s="128" t="s">
        <v>49</v>
      </c>
      <c r="I43" s="53" t="s">
        <v>777</v>
      </c>
      <c r="J43" s="149"/>
      <c r="K43" s="277"/>
      <c r="L43" s="262"/>
    </row>
    <row r="44" spans="1:12" s="2" customFormat="1" ht="12" customHeight="1" x14ac:dyDescent="0.2">
      <c r="A44" s="52"/>
      <c r="B44" s="33"/>
      <c r="C44" s="37"/>
      <c r="D44" s="37"/>
      <c r="E44" s="34"/>
      <c r="F44" s="35"/>
      <c r="G44" s="33"/>
      <c r="H44" s="33"/>
      <c r="I44" s="160"/>
      <c r="J44" s="32"/>
      <c r="L44" s="262"/>
    </row>
    <row r="45" spans="1:12" s="2" customFormat="1" ht="12" customHeight="1" x14ac:dyDescent="0.2">
      <c r="A45" s="52" t="s">
        <v>379</v>
      </c>
      <c r="B45" s="48" t="s">
        <v>96</v>
      </c>
      <c r="C45" s="37">
        <v>19.600000000000001</v>
      </c>
      <c r="D45" s="37">
        <v>0</v>
      </c>
      <c r="E45" s="34">
        <v>34080</v>
      </c>
      <c r="F45" s="35">
        <f>(((1-$C$4/100)*E45+(C45*$C$3)+(D45*$D$3))*(1-$F$4/100))</f>
        <v>34080</v>
      </c>
      <c r="G45" s="33" t="s">
        <v>70</v>
      </c>
      <c r="H45" s="33" t="s">
        <v>49</v>
      </c>
      <c r="I45" s="53" t="s">
        <v>777</v>
      </c>
      <c r="J45" s="149"/>
      <c r="K45" s="277"/>
      <c r="L45" s="262"/>
    </row>
    <row r="47" spans="1:12" ht="12" customHeight="1" x14ac:dyDescent="0.2">
      <c r="A47" s="177" t="s">
        <v>105</v>
      </c>
      <c r="B47" s="45"/>
    </row>
    <row r="48" spans="1:12" ht="12" customHeight="1" x14ac:dyDescent="0.2">
      <c r="A48" s="76"/>
    </row>
    <row r="49" spans="1:2" ht="12" customHeight="1" x14ac:dyDescent="0.2">
      <c r="A49" s="82" t="s">
        <v>776</v>
      </c>
    </row>
    <row r="50" spans="1:2" ht="12" customHeight="1" x14ac:dyDescent="0.2">
      <c r="A50" s="82" t="s">
        <v>778</v>
      </c>
    </row>
    <row r="51" spans="1:2" ht="12" customHeight="1" x14ac:dyDescent="0.2">
      <c r="A51" s="44"/>
      <c r="B51" s="82"/>
    </row>
  </sheetData>
  <sheetProtection algorithmName="SHA-512" hashValue="9HqRTJUopaS+Khy4PWaQKpAimicgQq3vYfHaBcyDjEpMDIYtriW+fn8txycj402NsuZXrADV6PfuLt9N2OblKg==" saltValue="6cbyZdjFCQZRgIq+Ieuc7w==" spinCount="100000" sheet="1" objects="1" scenarios="1"/>
  <autoFilter ref="A5:J5" xr:uid="{00000000-0009-0000-0000-00000B000000}"/>
  <customSheetViews>
    <customSheetView guid="{DCA99CA0-D9CB-11D6-B706-0000E83F46E3}" showPageBreaks="1" printArea="1" showRuler="0">
      <pane ySplit="5" topLeftCell="A46" activePane="bottomLeft" state="frozen"/>
      <selection pane="bottomLeft" activeCell="A51" sqref="A51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</customSheetView>
  </customSheetViews>
  <phoneticPr fontId="7" type="noConversion"/>
  <conditionalFormatting sqref="I6:I13">
    <cfRule type="cellIs" dxfId="87" priority="1" operator="equal">
      <formula>"S/Z"</formula>
    </cfRule>
    <cfRule type="cellIs" dxfId="86" priority="2" operator="equal">
      <formula>"Z"</formula>
    </cfRule>
    <cfRule type="cellIs" dxfId="85" priority="3" operator="equal">
      <formula>"S (Z)"</formula>
    </cfRule>
    <cfRule type="cellIs" dxfId="84" priority="4" operator="equal">
      <formula>"S"</formula>
    </cfRule>
  </conditionalFormatting>
  <conditionalFormatting sqref="I15">
    <cfRule type="cellIs" dxfId="83" priority="137" operator="equal">
      <formula>"S"</formula>
    </cfRule>
    <cfRule type="cellIs" dxfId="82" priority="134" operator="equal">
      <formula>"S/Z"</formula>
    </cfRule>
    <cfRule type="cellIs" dxfId="81" priority="135" operator="equal">
      <formula>"Z"</formula>
    </cfRule>
    <cfRule type="cellIs" dxfId="80" priority="136" operator="equal">
      <formula>"S (Z)"</formula>
    </cfRule>
  </conditionalFormatting>
  <conditionalFormatting sqref="I17:I19">
    <cfRule type="cellIs" dxfId="79" priority="130" operator="equal">
      <formula>"S/Z"</formula>
    </cfRule>
    <cfRule type="cellIs" dxfId="78" priority="131" operator="equal">
      <formula>"Z"</formula>
    </cfRule>
    <cfRule type="cellIs" dxfId="77" priority="132" operator="equal">
      <formula>"S (Z)"</formula>
    </cfRule>
    <cfRule type="cellIs" dxfId="76" priority="133" operator="equal">
      <formula>"S"</formula>
    </cfRule>
  </conditionalFormatting>
  <conditionalFormatting sqref="I21:I23">
    <cfRule type="cellIs" dxfId="75" priority="13" operator="equal">
      <formula>"S/Z"</formula>
    </cfRule>
    <cfRule type="cellIs" dxfId="74" priority="14" operator="equal">
      <formula>"Z"</formula>
    </cfRule>
    <cfRule type="cellIs" dxfId="73" priority="15" operator="equal">
      <formula>"S (Z)"</formula>
    </cfRule>
    <cfRule type="cellIs" dxfId="72" priority="16" operator="equal">
      <formula>"S"</formula>
    </cfRule>
  </conditionalFormatting>
  <conditionalFormatting sqref="I25:I27">
    <cfRule type="cellIs" dxfId="71" priority="78" operator="equal">
      <formula>"S/Z"</formula>
    </cfRule>
    <cfRule type="cellIs" dxfId="70" priority="79" operator="equal">
      <formula>"Z"</formula>
    </cfRule>
    <cfRule type="cellIs" dxfId="69" priority="80" operator="equal">
      <formula>"S (Z)"</formula>
    </cfRule>
    <cfRule type="cellIs" dxfId="68" priority="81" operator="equal">
      <formula>"S"</formula>
    </cfRule>
  </conditionalFormatting>
  <conditionalFormatting sqref="I29:I33">
    <cfRule type="cellIs" dxfId="67" priority="62" operator="equal">
      <formula>"S/Z"</formula>
    </cfRule>
    <cfRule type="cellIs" dxfId="66" priority="63" operator="equal">
      <formula>"Z"</formula>
    </cfRule>
    <cfRule type="cellIs" dxfId="65" priority="64" operator="equal">
      <formula>"S (Z)"</formula>
    </cfRule>
    <cfRule type="cellIs" dxfId="64" priority="65" operator="equal">
      <formula>"S"</formula>
    </cfRule>
  </conditionalFormatting>
  <conditionalFormatting sqref="I35:I39">
    <cfRule type="cellIs" dxfId="63" priority="17" operator="equal">
      <formula>"S/Z"</formula>
    </cfRule>
    <cfRule type="cellIs" dxfId="62" priority="18" operator="equal">
      <formula>"Z"</formula>
    </cfRule>
    <cfRule type="cellIs" dxfId="61" priority="19" operator="equal">
      <formula>"S (Z)"</formula>
    </cfRule>
    <cfRule type="cellIs" dxfId="60" priority="20" operator="equal">
      <formula>"S"</formula>
    </cfRule>
  </conditionalFormatting>
  <conditionalFormatting sqref="I41">
    <cfRule type="cellIs" dxfId="59" priority="55" operator="equal">
      <formula>"Z"</formula>
    </cfRule>
    <cfRule type="cellIs" dxfId="58" priority="56" operator="equal">
      <formula>"S (Z)"</formula>
    </cfRule>
    <cfRule type="cellIs" dxfId="57" priority="57" operator="equal">
      <formula>"S"</formula>
    </cfRule>
    <cfRule type="cellIs" dxfId="56" priority="54" operator="equal">
      <formula>"S/Z"</formula>
    </cfRule>
  </conditionalFormatting>
  <conditionalFormatting sqref="I43">
    <cfRule type="cellIs" dxfId="55" priority="9" operator="equal">
      <formula>"S/Z"</formula>
    </cfRule>
    <cfRule type="cellIs" dxfId="54" priority="10" operator="equal">
      <formula>"Z"</formula>
    </cfRule>
    <cfRule type="cellIs" dxfId="53" priority="11" operator="equal">
      <formula>"S (Z)"</formula>
    </cfRule>
    <cfRule type="cellIs" dxfId="52" priority="12" operator="equal">
      <formula>"S"</formula>
    </cfRule>
  </conditionalFormatting>
  <conditionalFormatting sqref="I45">
    <cfRule type="cellIs" dxfId="51" priority="21" operator="equal">
      <formula>"S/Z"</formula>
    </cfRule>
    <cfRule type="cellIs" dxfId="50" priority="22" operator="equal">
      <formula>"Z"</formula>
    </cfRule>
    <cfRule type="cellIs" dxfId="49" priority="23" operator="equal">
      <formula>"S (Z)"</formula>
    </cfRule>
    <cfRule type="cellIs" dxfId="48" priority="24" operator="equal">
      <formula>"S"</formula>
    </cfRule>
  </conditionalFormatting>
  <hyperlinks>
    <hyperlink ref="F1" location="UVOD!A1" display="UVOD!A1" xr:uid="{00000000-0004-0000-0B00-000000000000}"/>
  </hyperlinks>
  <printOptions horizontalCentered="1" gridLines="1"/>
  <pageMargins left="0.19685039370078741" right="0.19685039370078741" top="0.19685039370078741" bottom="0.19685039370078741" header="0.11811023622047245" footer="0.11811023622047245"/>
  <pageSetup paperSize="9" scale="90" orientation="landscape" horizontalDpi="300" verticalDpi="300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8">
    <tabColor theme="8"/>
    <pageSetUpPr fitToPage="1"/>
  </sheetPr>
  <dimension ref="A1:K91"/>
  <sheetViews>
    <sheetView showGridLines="0" showRowColHeaders="0" zoomScaleNormal="100" workbookViewId="0">
      <pane ySplit="1" topLeftCell="A2" activePane="bottomLeft" state="frozen"/>
      <selection pane="bottomLeft" activeCell="A5" sqref="A5"/>
    </sheetView>
  </sheetViews>
  <sheetFormatPr defaultColWidth="9.140625" defaultRowHeight="12" customHeight="1" x14ac:dyDescent="0.2"/>
  <cols>
    <col min="1" max="1" width="41.28515625" style="1" customWidth="1"/>
    <col min="2" max="2" width="15.42578125" style="20" bestFit="1" customWidth="1"/>
    <col min="3" max="3" width="8.7109375" style="7" customWidth="1"/>
    <col min="4" max="4" width="8.7109375" style="1" customWidth="1"/>
    <col min="5" max="5" width="9.7109375" style="8" customWidth="1"/>
    <col min="6" max="6" width="9.7109375" style="6" customWidth="1"/>
    <col min="7" max="7" width="3.7109375" style="1" customWidth="1"/>
    <col min="8" max="8" width="4.85546875" style="18" customWidth="1"/>
    <col min="9" max="9" width="8.85546875" style="136" bestFit="1" customWidth="1"/>
    <col min="10" max="10" width="35.28515625" style="131" bestFit="1" customWidth="1"/>
    <col min="11" max="16384" width="9.140625" style="1"/>
  </cols>
  <sheetData>
    <row r="1" spans="1:11" ht="15" customHeight="1" thickBot="1" x14ac:dyDescent="0.25">
      <c r="A1" s="23"/>
      <c r="B1" s="24"/>
      <c r="C1" s="29"/>
      <c r="D1" s="25"/>
      <c r="E1" s="25"/>
      <c r="F1" s="178" t="s">
        <v>782</v>
      </c>
      <c r="G1" s="24"/>
      <c r="H1" s="28"/>
      <c r="I1" s="46"/>
      <c r="J1" s="165"/>
    </row>
    <row r="2" spans="1:11" s="60" customFormat="1" ht="13.5" customHeight="1" x14ac:dyDescent="0.2">
      <c r="A2" s="64"/>
      <c r="B2" s="57"/>
      <c r="C2" s="54" t="s">
        <v>975</v>
      </c>
      <c r="D2" s="54" t="s">
        <v>976</v>
      </c>
      <c r="E2" s="58"/>
      <c r="F2" s="59"/>
      <c r="G2" s="57"/>
      <c r="H2" s="57"/>
      <c r="I2" s="132"/>
      <c r="J2" s="165"/>
    </row>
    <row r="3" spans="1:11" s="60" customFormat="1" ht="13.5" customHeight="1" x14ac:dyDescent="0.2">
      <c r="A3" s="65"/>
      <c r="B3" s="179" t="s">
        <v>818</v>
      </c>
      <c r="C3" s="114">
        <f>UVOD!$D$5</f>
        <v>0</v>
      </c>
      <c r="D3" s="115">
        <f>UVOD!E5</f>
        <v>0</v>
      </c>
      <c r="E3" s="58"/>
      <c r="F3" s="57"/>
      <c r="G3" s="63"/>
      <c r="I3" s="5"/>
      <c r="J3" s="165"/>
    </row>
    <row r="4" spans="1:11" s="60" customFormat="1" ht="13.5" customHeight="1" thickBot="1" x14ac:dyDescent="0.25">
      <c r="A4" s="64"/>
      <c r="B4" s="187" t="s">
        <v>819</v>
      </c>
      <c r="C4" s="116">
        <f>UVOD!$H$12</f>
        <v>0</v>
      </c>
      <c r="D4" s="278"/>
      <c r="E4" s="190" t="s">
        <v>820</v>
      </c>
      <c r="F4" s="117">
        <f>UVOD!$D$6</f>
        <v>0</v>
      </c>
      <c r="G4" s="63"/>
      <c r="I4" s="134"/>
      <c r="J4" s="165"/>
    </row>
    <row r="5" spans="1:11" ht="85.5" customHeight="1" thickBot="1" x14ac:dyDescent="0.25">
      <c r="A5" s="180" t="s">
        <v>38</v>
      </c>
      <c r="B5" s="189" t="s">
        <v>74</v>
      </c>
      <c r="C5" s="185" t="s">
        <v>533</v>
      </c>
      <c r="D5" s="185" t="s">
        <v>532</v>
      </c>
      <c r="E5" s="181" t="s">
        <v>472</v>
      </c>
      <c r="F5" s="182" t="s">
        <v>473</v>
      </c>
      <c r="G5" s="183" t="s">
        <v>39</v>
      </c>
      <c r="H5" s="183" t="s">
        <v>40</v>
      </c>
      <c r="I5" s="186" t="s">
        <v>75</v>
      </c>
      <c r="J5" s="184" t="s">
        <v>779</v>
      </c>
    </row>
    <row r="6" spans="1:11" s="11" customFormat="1" ht="12" customHeight="1" x14ac:dyDescent="0.2">
      <c r="A6" s="52" t="s">
        <v>279</v>
      </c>
      <c r="B6" s="49" t="s">
        <v>97</v>
      </c>
      <c r="C6" s="37">
        <v>5</v>
      </c>
      <c r="D6" s="37">
        <v>0</v>
      </c>
      <c r="E6" s="34">
        <v>5060</v>
      </c>
      <c r="F6" s="39">
        <f>(((1-$C$4/100)*E6+(C6*$C$3)+(D6*$D$3))*(1-$F$4/100))</f>
        <v>5060</v>
      </c>
      <c r="G6" s="33" t="s">
        <v>70</v>
      </c>
      <c r="H6" s="33" t="s">
        <v>49</v>
      </c>
      <c r="I6" s="53" t="s">
        <v>777</v>
      </c>
      <c r="J6" s="32"/>
      <c r="K6" s="277"/>
    </row>
    <row r="7" spans="1:11" s="11" customFormat="1" ht="12" customHeight="1" x14ac:dyDescent="0.2">
      <c r="A7" s="52" t="s">
        <v>278</v>
      </c>
      <c r="B7" s="48" t="s">
        <v>97</v>
      </c>
      <c r="C7" s="37">
        <v>6.9</v>
      </c>
      <c r="D7" s="37">
        <v>0</v>
      </c>
      <c r="E7" s="34">
        <v>6870</v>
      </c>
      <c r="F7" s="39">
        <f t="shared" ref="F7:F21" si="0">(((1-$C$4/100)*E7+(C7*$C$3)+(D7*$D$3))*(1-$F$4/100))</f>
        <v>6870</v>
      </c>
      <c r="G7" s="33" t="s">
        <v>70</v>
      </c>
      <c r="H7" s="33" t="s">
        <v>49</v>
      </c>
      <c r="I7" s="53" t="s">
        <v>777</v>
      </c>
      <c r="J7" s="149"/>
      <c r="K7" s="277"/>
    </row>
    <row r="8" spans="1:11" s="11" customFormat="1" ht="12" customHeight="1" x14ac:dyDescent="0.2">
      <c r="A8" s="52" t="s">
        <v>277</v>
      </c>
      <c r="B8" s="48" t="s">
        <v>97</v>
      </c>
      <c r="C8" s="37">
        <v>9.8000000000000007</v>
      </c>
      <c r="D8" s="37">
        <v>0</v>
      </c>
      <c r="E8" s="34">
        <v>7960</v>
      </c>
      <c r="F8" s="39">
        <f t="shared" si="0"/>
        <v>7960</v>
      </c>
      <c r="G8" s="33" t="s">
        <v>70</v>
      </c>
      <c r="H8" s="33" t="s">
        <v>49</v>
      </c>
      <c r="I8" s="53" t="s">
        <v>775</v>
      </c>
      <c r="J8" s="149" t="s">
        <v>851</v>
      </c>
      <c r="K8" s="277"/>
    </row>
    <row r="9" spans="1:11" s="11" customFormat="1" ht="12" customHeight="1" x14ac:dyDescent="0.2">
      <c r="A9" s="52" t="s">
        <v>276</v>
      </c>
      <c r="B9" s="48" t="s">
        <v>97</v>
      </c>
      <c r="C9" s="37">
        <v>14.7</v>
      </c>
      <c r="D9" s="37">
        <v>0</v>
      </c>
      <c r="E9" s="34">
        <v>9370</v>
      </c>
      <c r="F9" s="39">
        <f t="shared" si="0"/>
        <v>9370</v>
      </c>
      <c r="G9" s="33" t="s">
        <v>70</v>
      </c>
      <c r="H9" s="33" t="s">
        <v>49</v>
      </c>
      <c r="I9" s="53" t="s">
        <v>775</v>
      </c>
      <c r="J9" s="149" t="s">
        <v>851</v>
      </c>
      <c r="K9" s="277"/>
    </row>
    <row r="10" spans="1:11" s="11" customFormat="1" ht="12" customHeight="1" x14ac:dyDescent="0.2">
      <c r="A10" s="52" t="s">
        <v>148</v>
      </c>
      <c r="B10" s="48" t="s">
        <v>97</v>
      </c>
      <c r="C10" s="37">
        <v>19.600000000000001</v>
      </c>
      <c r="D10" s="37">
        <v>0</v>
      </c>
      <c r="E10" s="34">
        <v>27070</v>
      </c>
      <c r="F10" s="39">
        <f t="shared" si="0"/>
        <v>27070</v>
      </c>
      <c r="G10" s="33" t="s">
        <v>70</v>
      </c>
      <c r="H10" s="33" t="s">
        <v>49</v>
      </c>
      <c r="I10" s="53" t="s">
        <v>777</v>
      </c>
      <c r="J10" s="32"/>
      <c r="K10" s="277"/>
    </row>
    <row r="11" spans="1:11" s="11" customFormat="1" ht="12" customHeight="1" x14ac:dyDescent="0.2">
      <c r="A11" s="52" t="s">
        <v>201</v>
      </c>
      <c r="B11" s="48" t="s">
        <v>97</v>
      </c>
      <c r="C11" s="37">
        <v>29</v>
      </c>
      <c r="D11" s="37">
        <v>0</v>
      </c>
      <c r="E11" s="34">
        <v>39040</v>
      </c>
      <c r="F11" s="39">
        <f t="shared" si="0"/>
        <v>39040</v>
      </c>
      <c r="G11" s="33" t="s">
        <v>70</v>
      </c>
      <c r="H11" s="33" t="s">
        <v>49</v>
      </c>
      <c r="I11" s="53" t="s">
        <v>777</v>
      </c>
      <c r="J11" s="32"/>
      <c r="K11" s="277"/>
    </row>
    <row r="12" spans="1:11" s="11" customFormat="1" ht="12" customHeight="1" x14ac:dyDescent="0.2">
      <c r="A12" s="52" t="s">
        <v>200</v>
      </c>
      <c r="B12" s="48" t="s">
        <v>97</v>
      </c>
      <c r="C12" s="37">
        <v>49</v>
      </c>
      <c r="D12" s="37">
        <v>0</v>
      </c>
      <c r="E12" s="34">
        <v>66150</v>
      </c>
      <c r="F12" s="39">
        <f t="shared" si="0"/>
        <v>66150</v>
      </c>
      <c r="G12" s="33" t="s">
        <v>70</v>
      </c>
      <c r="H12" s="33" t="s">
        <v>49</v>
      </c>
      <c r="I12" s="53" t="s">
        <v>777</v>
      </c>
      <c r="J12" s="32"/>
      <c r="K12" s="277"/>
    </row>
    <row r="13" spans="1:11" s="11" customFormat="1" ht="12" customHeight="1" x14ac:dyDescent="0.2">
      <c r="A13" s="52" t="s">
        <v>375</v>
      </c>
      <c r="B13" s="48" t="s">
        <v>97</v>
      </c>
      <c r="C13" s="37">
        <v>78</v>
      </c>
      <c r="D13" s="37">
        <v>0</v>
      </c>
      <c r="E13" s="34">
        <v>87290</v>
      </c>
      <c r="F13" s="39">
        <f t="shared" si="0"/>
        <v>87290</v>
      </c>
      <c r="G13" s="33" t="s">
        <v>70</v>
      </c>
      <c r="H13" s="33" t="s">
        <v>49</v>
      </c>
      <c r="I13" s="53" t="s">
        <v>777</v>
      </c>
      <c r="J13" s="32"/>
      <c r="K13" s="277"/>
    </row>
    <row r="14" spans="1:11" s="11" customFormat="1" ht="12" customHeight="1" x14ac:dyDescent="0.2">
      <c r="A14" s="52" t="s">
        <v>374</v>
      </c>
      <c r="B14" s="48" t="s">
        <v>97</v>
      </c>
      <c r="C14" s="37">
        <v>118</v>
      </c>
      <c r="D14" s="37">
        <v>0</v>
      </c>
      <c r="E14" s="34">
        <v>116870</v>
      </c>
      <c r="F14" s="39">
        <f t="shared" si="0"/>
        <v>116870</v>
      </c>
      <c r="G14" s="33" t="s">
        <v>70</v>
      </c>
      <c r="H14" s="33" t="s">
        <v>49</v>
      </c>
      <c r="I14" s="53" t="s">
        <v>777</v>
      </c>
      <c r="J14" s="32"/>
      <c r="K14" s="277"/>
    </row>
    <row r="15" spans="1:11" s="11" customFormat="1" ht="12" customHeight="1" x14ac:dyDescent="0.2">
      <c r="A15" s="52"/>
      <c r="B15" s="48"/>
      <c r="C15" s="37"/>
      <c r="D15" s="37"/>
      <c r="E15" s="34"/>
      <c r="F15" s="39"/>
      <c r="G15" s="33"/>
      <c r="H15" s="33"/>
      <c r="I15" s="53"/>
      <c r="J15" s="32"/>
    </row>
    <row r="16" spans="1:11" s="11" customFormat="1" ht="12" customHeight="1" x14ac:dyDescent="0.2">
      <c r="A16" s="52" t="s">
        <v>373</v>
      </c>
      <c r="B16" s="48" t="s">
        <v>97</v>
      </c>
      <c r="C16" s="37">
        <v>5</v>
      </c>
      <c r="D16" s="37">
        <v>0</v>
      </c>
      <c r="E16" s="34">
        <v>4860</v>
      </c>
      <c r="F16" s="39">
        <f t="shared" si="0"/>
        <v>4860</v>
      </c>
      <c r="G16" s="33" t="s">
        <v>70</v>
      </c>
      <c r="H16" s="33" t="s">
        <v>49</v>
      </c>
      <c r="I16" s="53" t="s">
        <v>777</v>
      </c>
      <c r="J16" s="149"/>
      <c r="K16" s="277"/>
    </row>
    <row r="17" spans="1:11" s="11" customFormat="1" ht="12" customHeight="1" x14ac:dyDescent="0.2">
      <c r="A17" s="52" t="s">
        <v>166</v>
      </c>
      <c r="B17" s="48" t="s">
        <v>97</v>
      </c>
      <c r="C17" s="37">
        <v>19.600000000000001</v>
      </c>
      <c r="D17" s="37">
        <v>0</v>
      </c>
      <c r="E17" s="34">
        <v>12690</v>
      </c>
      <c r="F17" s="39">
        <f t="shared" si="0"/>
        <v>12690</v>
      </c>
      <c r="G17" s="33" t="s">
        <v>70</v>
      </c>
      <c r="H17" s="33" t="s">
        <v>49</v>
      </c>
      <c r="I17" s="53" t="s">
        <v>775</v>
      </c>
      <c r="J17" s="149" t="s">
        <v>851</v>
      </c>
      <c r="K17" s="277"/>
    </row>
    <row r="18" spans="1:11" s="11" customFormat="1" ht="12" customHeight="1" x14ac:dyDescent="0.2">
      <c r="A18" s="52" t="s">
        <v>165</v>
      </c>
      <c r="B18" s="48" t="s">
        <v>97</v>
      </c>
      <c r="C18" s="37">
        <v>29</v>
      </c>
      <c r="D18" s="37">
        <v>0</v>
      </c>
      <c r="E18" s="34">
        <v>18070</v>
      </c>
      <c r="F18" s="39">
        <f t="shared" si="0"/>
        <v>18070</v>
      </c>
      <c r="G18" s="33" t="s">
        <v>70</v>
      </c>
      <c r="H18" s="33" t="s">
        <v>49</v>
      </c>
      <c r="I18" s="53" t="s">
        <v>775</v>
      </c>
      <c r="J18" s="149" t="s">
        <v>981</v>
      </c>
      <c r="K18" s="277"/>
    </row>
    <row r="19" spans="1:11" s="11" customFormat="1" ht="12" customHeight="1" x14ac:dyDescent="0.2">
      <c r="A19" s="52" t="s">
        <v>173</v>
      </c>
      <c r="B19" s="48" t="s">
        <v>97</v>
      </c>
      <c r="C19" s="37">
        <v>49</v>
      </c>
      <c r="D19" s="37">
        <v>0</v>
      </c>
      <c r="E19" s="34">
        <v>27920</v>
      </c>
      <c r="F19" s="39">
        <f t="shared" si="0"/>
        <v>27920</v>
      </c>
      <c r="G19" s="33" t="s">
        <v>70</v>
      </c>
      <c r="H19" s="33" t="s">
        <v>49</v>
      </c>
      <c r="I19" s="53" t="s">
        <v>775</v>
      </c>
      <c r="J19" s="149" t="s">
        <v>982</v>
      </c>
      <c r="K19" s="277"/>
    </row>
    <row r="20" spans="1:11" s="11" customFormat="1" ht="12" customHeight="1" x14ac:dyDescent="0.2">
      <c r="A20" s="52" t="s">
        <v>172</v>
      </c>
      <c r="B20" s="48" t="s">
        <v>97</v>
      </c>
      <c r="C20" s="37">
        <v>78</v>
      </c>
      <c r="D20" s="37">
        <v>0</v>
      </c>
      <c r="E20" s="34">
        <v>41030</v>
      </c>
      <c r="F20" s="39">
        <f t="shared" si="0"/>
        <v>41030</v>
      </c>
      <c r="G20" s="33" t="s">
        <v>70</v>
      </c>
      <c r="H20" s="33" t="s">
        <v>49</v>
      </c>
      <c r="I20" s="53" t="s">
        <v>775</v>
      </c>
      <c r="J20" s="149" t="s">
        <v>851</v>
      </c>
      <c r="K20" s="277"/>
    </row>
    <row r="21" spans="1:11" s="11" customFormat="1" ht="12" customHeight="1" x14ac:dyDescent="0.2">
      <c r="A21" s="52" t="s">
        <v>171</v>
      </c>
      <c r="B21" s="48" t="s">
        <v>97</v>
      </c>
      <c r="C21" s="37">
        <v>118</v>
      </c>
      <c r="D21" s="37">
        <v>0</v>
      </c>
      <c r="E21" s="34">
        <v>68490</v>
      </c>
      <c r="F21" s="39">
        <f t="shared" si="0"/>
        <v>68490</v>
      </c>
      <c r="G21" s="33" t="s">
        <v>70</v>
      </c>
      <c r="H21" s="33" t="s">
        <v>49</v>
      </c>
      <c r="I21" s="53" t="s">
        <v>777</v>
      </c>
      <c r="J21" s="32"/>
      <c r="K21" s="277"/>
    </row>
    <row r="22" spans="1:11" s="11" customFormat="1" ht="12" customHeight="1" x14ac:dyDescent="0.2">
      <c r="A22" s="52"/>
      <c r="B22" s="33"/>
      <c r="C22" s="37"/>
      <c r="D22" s="37"/>
      <c r="E22" s="34"/>
      <c r="F22" s="39"/>
      <c r="G22" s="33"/>
      <c r="H22" s="33"/>
      <c r="I22" s="33"/>
      <c r="J22" s="32"/>
    </row>
    <row r="23" spans="1:11" s="11" customFormat="1" ht="12" customHeight="1" x14ac:dyDescent="0.2">
      <c r="A23" s="52" t="s">
        <v>290</v>
      </c>
      <c r="B23" s="48" t="s">
        <v>99</v>
      </c>
      <c r="C23" s="37">
        <v>0</v>
      </c>
      <c r="D23" s="37">
        <v>0</v>
      </c>
      <c r="E23" s="34">
        <v>22970</v>
      </c>
      <c r="F23" s="39">
        <f t="shared" ref="F23:F47" si="1">(((1-$C$4/100)*E23+(C23*$C$3)+(D23*$D$3))*(1-$F$4/100))</f>
        <v>22970</v>
      </c>
      <c r="G23" s="33" t="s">
        <v>70</v>
      </c>
      <c r="H23" s="33" t="s">
        <v>160</v>
      </c>
      <c r="I23" s="53" t="s">
        <v>777</v>
      </c>
      <c r="J23" s="149"/>
      <c r="K23" s="277"/>
    </row>
    <row r="24" spans="1:11" s="11" customFormat="1" ht="12" customHeight="1" x14ac:dyDescent="0.2">
      <c r="A24" s="52" t="s">
        <v>736</v>
      </c>
      <c r="B24" s="48" t="s">
        <v>99</v>
      </c>
      <c r="C24" s="37">
        <v>0</v>
      </c>
      <c r="D24" s="37">
        <v>0</v>
      </c>
      <c r="E24" s="34">
        <v>35210</v>
      </c>
      <c r="F24" s="39">
        <f t="shared" si="1"/>
        <v>35210</v>
      </c>
      <c r="G24" s="33" t="s">
        <v>70</v>
      </c>
      <c r="H24" s="33" t="s">
        <v>160</v>
      </c>
      <c r="I24" s="53" t="s">
        <v>777</v>
      </c>
      <c r="J24" s="32"/>
      <c r="K24" s="277"/>
    </row>
    <row r="25" spans="1:11" s="11" customFormat="1" ht="12" customHeight="1" x14ac:dyDescent="0.2">
      <c r="A25" s="52" t="s">
        <v>737</v>
      </c>
      <c r="B25" s="48" t="s">
        <v>99</v>
      </c>
      <c r="C25" s="37">
        <v>0</v>
      </c>
      <c r="D25" s="37">
        <v>0</v>
      </c>
      <c r="E25" s="34">
        <v>44120</v>
      </c>
      <c r="F25" s="39">
        <f t="shared" si="1"/>
        <v>44120</v>
      </c>
      <c r="G25" s="33" t="s">
        <v>70</v>
      </c>
      <c r="H25" s="33" t="s">
        <v>160</v>
      </c>
      <c r="I25" s="53" t="s">
        <v>777</v>
      </c>
      <c r="J25" s="149"/>
      <c r="K25" s="277"/>
    </row>
    <row r="26" spans="1:11" s="11" customFormat="1" ht="12" customHeight="1" x14ac:dyDescent="0.2">
      <c r="A26" s="52" t="s">
        <v>738</v>
      </c>
      <c r="B26" s="48" t="s">
        <v>99</v>
      </c>
      <c r="C26" s="37">
        <v>0</v>
      </c>
      <c r="D26" s="37">
        <v>0</v>
      </c>
      <c r="E26" s="34">
        <v>46420</v>
      </c>
      <c r="F26" s="39">
        <f t="shared" si="1"/>
        <v>46420</v>
      </c>
      <c r="G26" s="33" t="s">
        <v>70</v>
      </c>
      <c r="H26" s="33" t="s">
        <v>160</v>
      </c>
      <c r="I26" s="53" t="s">
        <v>777</v>
      </c>
      <c r="J26" s="32"/>
      <c r="K26" s="277"/>
    </row>
    <row r="27" spans="1:11" s="11" customFormat="1" ht="12" customHeight="1" x14ac:dyDescent="0.2">
      <c r="A27" s="52" t="s">
        <v>739</v>
      </c>
      <c r="B27" s="48" t="s">
        <v>99</v>
      </c>
      <c r="C27" s="37">
        <v>0</v>
      </c>
      <c r="D27" s="37">
        <v>0</v>
      </c>
      <c r="E27" s="34">
        <v>52940</v>
      </c>
      <c r="F27" s="39">
        <f t="shared" si="1"/>
        <v>52940</v>
      </c>
      <c r="G27" s="33" t="s">
        <v>70</v>
      </c>
      <c r="H27" s="33" t="s">
        <v>160</v>
      </c>
      <c r="I27" s="53" t="s">
        <v>777</v>
      </c>
      <c r="J27" s="32"/>
      <c r="K27" s="277"/>
    </row>
    <row r="28" spans="1:11" s="11" customFormat="1" ht="12" customHeight="1" x14ac:dyDescent="0.2">
      <c r="A28" s="52" t="s">
        <v>740</v>
      </c>
      <c r="B28" s="48" t="s">
        <v>99</v>
      </c>
      <c r="C28" s="37">
        <v>0</v>
      </c>
      <c r="D28" s="37">
        <v>0</v>
      </c>
      <c r="E28" s="34">
        <v>59690</v>
      </c>
      <c r="F28" s="39">
        <f t="shared" si="1"/>
        <v>59690</v>
      </c>
      <c r="G28" s="33" t="s">
        <v>70</v>
      </c>
      <c r="H28" s="33" t="s">
        <v>160</v>
      </c>
      <c r="I28" s="53" t="s">
        <v>777</v>
      </c>
      <c r="J28" s="149"/>
      <c r="K28" s="277"/>
    </row>
    <row r="29" spans="1:11" s="11" customFormat="1" ht="12" customHeight="1" x14ac:dyDescent="0.2">
      <c r="A29" s="240"/>
      <c r="B29" s="253"/>
      <c r="C29" s="242"/>
      <c r="D29" s="242"/>
      <c r="E29" s="244"/>
      <c r="F29" s="254"/>
      <c r="G29" s="241"/>
      <c r="H29" s="241"/>
      <c r="I29" s="249"/>
      <c r="J29" s="247"/>
    </row>
    <row r="30" spans="1:11" s="11" customFormat="1" ht="12" customHeight="1" x14ac:dyDescent="0.2">
      <c r="A30" s="52" t="s">
        <v>222</v>
      </c>
      <c r="B30" s="48" t="s">
        <v>98</v>
      </c>
      <c r="C30" s="37">
        <v>0</v>
      </c>
      <c r="D30" s="37">
        <v>0</v>
      </c>
      <c r="E30" s="34">
        <v>22440</v>
      </c>
      <c r="F30" s="39">
        <f t="shared" si="1"/>
        <v>22440</v>
      </c>
      <c r="G30" s="33" t="s">
        <v>70</v>
      </c>
      <c r="H30" s="33" t="s">
        <v>160</v>
      </c>
      <c r="I30" s="53" t="s">
        <v>777</v>
      </c>
      <c r="J30" s="32"/>
      <c r="K30" s="277"/>
    </row>
    <row r="31" spans="1:11" s="11" customFormat="1" ht="12" customHeight="1" x14ac:dyDescent="0.2">
      <c r="A31" s="52" t="s">
        <v>741</v>
      </c>
      <c r="B31" s="48" t="s">
        <v>98</v>
      </c>
      <c r="C31" s="37">
        <v>0</v>
      </c>
      <c r="D31" s="37">
        <v>0</v>
      </c>
      <c r="E31" s="34">
        <v>37790</v>
      </c>
      <c r="F31" s="39">
        <f t="shared" si="1"/>
        <v>37790</v>
      </c>
      <c r="G31" s="33" t="s">
        <v>70</v>
      </c>
      <c r="H31" s="33" t="s">
        <v>160</v>
      </c>
      <c r="I31" s="53" t="s">
        <v>777</v>
      </c>
      <c r="J31" s="149"/>
      <c r="K31" s="277"/>
    </row>
    <row r="32" spans="1:11" s="11" customFormat="1" ht="12" customHeight="1" x14ac:dyDescent="0.2">
      <c r="A32" s="52" t="s">
        <v>742</v>
      </c>
      <c r="B32" s="48" t="s">
        <v>98</v>
      </c>
      <c r="C32" s="37">
        <v>0</v>
      </c>
      <c r="D32" s="37">
        <v>0</v>
      </c>
      <c r="E32" s="34">
        <v>40480</v>
      </c>
      <c r="F32" s="39">
        <f t="shared" si="1"/>
        <v>40480</v>
      </c>
      <c r="G32" s="33" t="s">
        <v>70</v>
      </c>
      <c r="H32" s="33" t="s">
        <v>160</v>
      </c>
      <c r="I32" s="53" t="s">
        <v>777</v>
      </c>
      <c r="J32" s="149"/>
      <c r="K32" s="277"/>
    </row>
    <row r="33" spans="1:11" s="11" customFormat="1" ht="12" customHeight="1" x14ac:dyDescent="0.2">
      <c r="A33" s="52" t="s">
        <v>743</v>
      </c>
      <c r="B33" s="48" t="s">
        <v>98</v>
      </c>
      <c r="C33" s="37">
        <v>0</v>
      </c>
      <c r="D33" s="37">
        <v>0</v>
      </c>
      <c r="E33" s="34">
        <v>41630</v>
      </c>
      <c r="F33" s="39">
        <f t="shared" si="1"/>
        <v>41630</v>
      </c>
      <c r="G33" s="33" t="s">
        <v>70</v>
      </c>
      <c r="H33" s="33" t="s">
        <v>160</v>
      </c>
      <c r="I33" s="53" t="s">
        <v>777</v>
      </c>
      <c r="J33" s="149"/>
      <c r="K33" s="277"/>
    </row>
    <row r="34" spans="1:11" s="11" customFormat="1" ht="12" customHeight="1" x14ac:dyDescent="0.2">
      <c r="A34" s="52" t="s">
        <v>744</v>
      </c>
      <c r="B34" s="48" t="s">
        <v>98</v>
      </c>
      <c r="C34" s="37">
        <v>0</v>
      </c>
      <c r="D34" s="37">
        <v>0</v>
      </c>
      <c r="E34" s="34">
        <v>47740</v>
      </c>
      <c r="F34" s="39">
        <f t="shared" si="1"/>
        <v>47740</v>
      </c>
      <c r="G34" s="33" t="s">
        <v>70</v>
      </c>
      <c r="H34" s="33" t="s">
        <v>160</v>
      </c>
      <c r="I34" s="53" t="s">
        <v>777</v>
      </c>
      <c r="J34" s="32"/>
      <c r="K34" s="277"/>
    </row>
    <row r="35" spans="1:11" s="11" customFormat="1" ht="12" customHeight="1" x14ac:dyDescent="0.2">
      <c r="A35" s="52" t="s">
        <v>745</v>
      </c>
      <c r="B35" s="48" t="s">
        <v>98</v>
      </c>
      <c r="C35" s="37">
        <v>0</v>
      </c>
      <c r="D35" s="37">
        <v>0</v>
      </c>
      <c r="E35" s="34">
        <v>56870</v>
      </c>
      <c r="F35" s="39">
        <f t="shared" si="1"/>
        <v>56870</v>
      </c>
      <c r="G35" s="33" t="s">
        <v>70</v>
      </c>
      <c r="H35" s="33" t="s">
        <v>160</v>
      </c>
      <c r="I35" s="53" t="s">
        <v>777</v>
      </c>
      <c r="J35" s="32"/>
      <c r="K35" s="277"/>
    </row>
    <row r="36" spans="1:11" s="11" customFormat="1" ht="12" customHeight="1" x14ac:dyDescent="0.2">
      <c r="A36" s="52" t="s">
        <v>221</v>
      </c>
      <c r="B36" s="48" t="s">
        <v>98</v>
      </c>
      <c r="C36" s="37">
        <v>0</v>
      </c>
      <c r="D36" s="37">
        <v>0</v>
      </c>
      <c r="E36" s="34">
        <v>24700</v>
      </c>
      <c r="F36" s="39">
        <f t="shared" si="1"/>
        <v>24700</v>
      </c>
      <c r="G36" s="33" t="s">
        <v>70</v>
      </c>
      <c r="H36" s="33" t="s">
        <v>160</v>
      </c>
      <c r="I36" s="53" t="s">
        <v>777</v>
      </c>
      <c r="J36" s="149"/>
      <c r="K36" s="277"/>
    </row>
    <row r="37" spans="1:11" s="11" customFormat="1" ht="12" customHeight="1" x14ac:dyDescent="0.2">
      <c r="A37" s="52" t="s">
        <v>746</v>
      </c>
      <c r="B37" s="48" t="s">
        <v>98</v>
      </c>
      <c r="C37" s="37">
        <v>0</v>
      </c>
      <c r="D37" s="37">
        <v>0</v>
      </c>
      <c r="E37" s="34">
        <v>41430</v>
      </c>
      <c r="F37" s="39">
        <f t="shared" si="1"/>
        <v>41430</v>
      </c>
      <c r="G37" s="33" t="s">
        <v>70</v>
      </c>
      <c r="H37" s="33" t="s">
        <v>160</v>
      </c>
      <c r="I37" s="53" t="s">
        <v>777</v>
      </c>
      <c r="J37" s="149"/>
      <c r="K37" s="277"/>
    </row>
    <row r="38" spans="1:11" s="11" customFormat="1" ht="12" customHeight="1" x14ac:dyDescent="0.2">
      <c r="A38" s="52" t="s">
        <v>747</v>
      </c>
      <c r="B38" s="48" t="s">
        <v>98</v>
      </c>
      <c r="C38" s="37">
        <v>0</v>
      </c>
      <c r="D38" s="37">
        <v>0</v>
      </c>
      <c r="E38" s="34">
        <v>42850</v>
      </c>
      <c r="F38" s="39">
        <f t="shared" si="1"/>
        <v>42850</v>
      </c>
      <c r="G38" s="33" t="s">
        <v>70</v>
      </c>
      <c r="H38" s="33" t="s">
        <v>160</v>
      </c>
      <c r="I38" s="53" t="s">
        <v>777</v>
      </c>
      <c r="J38" s="149"/>
      <c r="K38" s="277"/>
    </row>
    <row r="39" spans="1:11" s="11" customFormat="1" ht="12" customHeight="1" x14ac:dyDescent="0.2">
      <c r="A39" s="52" t="s">
        <v>748</v>
      </c>
      <c r="B39" s="48" t="s">
        <v>98</v>
      </c>
      <c r="C39" s="37">
        <v>0</v>
      </c>
      <c r="D39" s="37">
        <v>0</v>
      </c>
      <c r="E39" s="34">
        <v>49210</v>
      </c>
      <c r="F39" s="39">
        <f t="shared" si="1"/>
        <v>49210</v>
      </c>
      <c r="G39" s="33" t="s">
        <v>70</v>
      </c>
      <c r="H39" s="33" t="s">
        <v>160</v>
      </c>
      <c r="I39" s="53" t="s">
        <v>777</v>
      </c>
      <c r="J39" s="149"/>
      <c r="K39" s="277"/>
    </row>
    <row r="40" spans="1:11" s="11" customFormat="1" ht="12" customHeight="1" x14ac:dyDescent="0.2">
      <c r="A40" s="52" t="s">
        <v>749</v>
      </c>
      <c r="B40" s="48" t="s">
        <v>98</v>
      </c>
      <c r="C40" s="37">
        <v>0</v>
      </c>
      <c r="D40" s="37">
        <v>0</v>
      </c>
      <c r="E40" s="34">
        <v>50830</v>
      </c>
      <c r="F40" s="39">
        <f t="shared" si="1"/>
        <v>50830</v>
      </c>
      <c r="G40" s="33" t="s">
        <v>70</v>
      </c>
      <c r="H40" s="33" t="s">
        <v>160</v>
      </c>
      <c r="I40" s="53" t="s">
        <v>777</v>
      </c>
      <c r="J40" s="32"/>
      <c r="K40" s="277"/>
    </row>
    <row r="41" spans="1:11" s="11" customFormat="1" ht="12" customHeight="1" x14ac:dyDescent="0.2">
      <c r="A41" s="52" t="s">
        <v>750</v>
      </c>
      <c r="B41" s="48" t="s">
        <v>98</v>
      </c>
      <c r="C41" s="37">
        <v>0</v>
      </c>
      <c r="D41" s="37">
        <v>0</v>
      </c>
      <c r="E41" s="34">
        <v>64010</v>
      </c>
      <c r="F41" s="39">
        <f t="shared" si="1"/>
        <v>64010</v>
      </c>
      <c r="G41" s="33" t="s">
        <v>70</v>
      </c>
      <c r="H41" s="33" t="s">
        <v>160</v>
      </c>
      <c r="I41" s="53" t="s">
        <v>777</v>
      </c>
      <c r="J41" s="149"/>
      <c r="K41" s="277"/>
    </row>
    <row r="42" spans="1:11" s="11" customFormat="1" ht="12" customHeight="1" x14ac:dyDescent="0.2">
      <c r="A42" s="52" t="s">
        <v>384</v>
      </c>
      <c r="B42" s="48" t="s">
        <v>98</v>
      </c>
      <c r="C42" s="37">
        <v>0</v>
      </c>
      <c r="D42" s="37">
        <v>0</v>
      </c>
      <c r="E42" s="34">
        <v>27020</v>
      </c>
      <c r="F42" s="39">
        <f t="shared" si="1"/>
        <v>27020</v>
      </c>
      <c r="G42" s="33" t="s">
        <v>70</v>
      </c>
      <c r="H42" s="33" t="s">
        <v>160</v>
      </c>
      <c r="I42" s="53" t="s">
        <v>777</v>
      </c>
      <c r="J42" s="32"/>
      <c r="K42" s="277"/>
    </row>
    <row r="43" spans="1:11" s="11" customFormat="1" ht="12" customHeight="1" x14ac:dyDescent="0.2">
      <c r="A43" s="52" t="s">
        <v>751</v>
      </c>
      <c r="B43" s="48" t="s">
        <v>98</v>
      </c>
      <c r="C43" s="37">
        <v>0</v>
      </c>
      <c r="D43" s="37">
        <v>0</v>
      </c>
      <c r="E43" s="34">
        <v>49190</v>
      </c>
      <c r="F43" s="39">
        <f t="shared" si="1"/>
        <v>49190</v>
      </c>
      <c r="G43" s="33" t="s">
        <v>70</v>
      </c>
      <c r="H43" s="33" t="s">
        <v>160</v>
      </c>
      <c r="I43" s="53" t="s">
        <v>777</v>
      </c>
      <c r="J43" s="149"/>
      <c r="K43" s="277"/>
    </row>
    <row r="44" spans="1:11" s="11" customFormat="1" ht="12" customHeight="1" x14ac:dyDescent="0.2">
      <c r="A44" s="52" t="s">
        <v>752</v>
      </c>
      <c r="B44" s="48" t="s">
        <v>98</v>
      </c>
      <c r="C44" s="37">
        <v>0</v>
      </c>
      <c r="D44" s="37">
        <v>0</v>
      </c>
      <c r="E44" s="34">
        <v>50200</v>
      </c>
      <c r="F44" s="39">
        <f t="shared" si="1"/>
        <v>50200</v>
      </c>
      <c r="G44" s="33" t="s">
        <v>70</v>
      </c>
      <c r="H44" s="33" t="s">
        <v>160</v>
      </c>
      <c r="I44" s="53" t="s">
        <v>777</v>
      </c>
      <c r="J44" s="149"/>
      <c r="K44" s="277"/>
    </row>
    <row r="45" spans="1:11" s="11" customFormat="1" ht="12" customHeight="1" x14ac:dyDescent="0.2">
      <c r="A45" s="52" t="s">
        <v>753</v>
      </c>
      <c r="B45" s="48" t="s">
        <v>98</v>
      </c>
      <c r="C45" s="37">
        <v>0</v>
      </c>
      <c r="D45" s="37">
        <v>0</v>
      </c>
      <c r="E45" s="34">
        <v>53580</v>
      </c>
      <c r="F45" s="39">
        <f t="shared" si="1"/>
        <v>53580</v>
      </c>
      <c r="G45" s="33" t="s">
        <v>70</v>
      </c>
      <c r="H45" s="33" t="s">
        <v>160</v>
      </c>
      <c r="I45" s="53" t="s">
        <v>777</v>
      </c>
      <c r="J45" s="149"/>
      <c r="K45" s="277"/>
    </row>
    <row r="46" spans="1:11" s="11" customFormat="1" ht="12" customHeight="1" x14ac:dyDescent="0.2">
      <c r="A46" s="52" t="s">
        <v>754</v>
      </c>
      <c r="B46" s="48" t="s">
        <v>98</v>
      </c>
      <c r="C46" s="37">
        <v>0</v>
      </c>
      <c r="D46" s="37">
        <v>0</v>
      </c>
      <c r="E46" s="34">
        <v>61340</v>
      </c>
      <c r="F46" s="39">
        <f t="shared" si="1"/>
        <v>61340</v>
      </c>
      <c r="G46" s="33" t="s">
        <v>70</v>
      </c>
      <c r="H46" s="33" t="s">
        <v>160</v>
      </c>
      <c r="I46" s="53" t="s">
        <v>777</v>
      </c>
      <c r="J46" s="32"/>
      <c r="K46" s="277"/>
    </row>
    <row r="47" spans="1:11" s="11" customFormat="1" ht="12" customHeight="1" x14ac:dyDescent="0.2">
      <c r="A47" s="52" t="s">
        <v>755</v>
      </c>
      <c r="B47" s="48" t="s">
        <v>98</v>
      </c>
      <c r="C47" s="37">
        <v>0</v>
      </c>
      <c r="D47" s="37">
        <v>0</v>
      </c>
      <c r="E47" s="34">
        <v>72410</v>
      </c>
      <c r="F47" s="39">
        <f t="shared" si="1"/>
        <v>72410</v>
      </c>
      <c r="G47" s="33" t="s">
        <v>70</v>
      </c>
      <c r="H47" s="33" t="s">
        <v>160</v>
      </c>
      <c r="I47" s="53" t="s">
        <v>777</v>
      </c>
      <c r="J47" s="32"/>
      <c r="K47" s="277"/>
    </row>
    <row r="48" spans="1:11" s="11" customFormat="1" ht="12" customHeight="1" x14ac:dyDescent="0.2">
      <c r="A48" s="52"/>
      <c r="B48" s="33"/>
      <c r="C48" s="37"/>
      <c r="D48" s="37"/>
      <c r="E48" s="34"/>
      <c r="F48" s="39"/>
      <c r="G48" s="33"/>
      <c r="H48" s="33"/>
      <c r="I48" s="33"/>
      <c r="J48" s="32"/>
    </row>
    <row r="49" spans="1:11" s="11" customFormat="1" ht="12" customHeight="1" x14ac:dyDescent="0.2">
      <c r="A49" s="52" t="s">
        <v>311</v>
      </c>
      <c r="B49" s="48" t="s">
        <v>100</v>
      </c>
      <c r="C49" s="37">
        <v>0</v>
      </c>
      <c r="D49" s="37">
        <v>0</v>
      </c>
      <c r="E49" s="34">
        <v>4110</v>
      </c>
      <c r="F49" s="39">
        <f>(((1-$C$4/100)*E49+(C49*$C$3)+(D49*$D$3))*(1-$F$4/100))</f>
        <v>4110</v>
      </c>
      <c r="G49" s="33" t="s">
        <v>70</v>
      </c>
      <c r="H49" s="33" t="s">
        <v>160</v>
      </c>
      <c r="I49" s="53" t="s">
        <v>777</v>
      </c>
      <c r="J49" s="32"/>
      <c r="K49" s="277"/>
    </row>
    <row r="50" spans="1:11" s="11" customFormat="1" ht="12" customHeight="1" x14ac:dyDescent="0.2">
      <c r="A50" s="52" t="s">
        <v>310</v>
      </c>
      <c r="B50" s="48" t="s">
        <v>100</v>
      </c>
      <c r="C50" s="37">
        <v>0</v>
      </c>
      <c r="D50" s="37">
        <v>0</v>
      </c>
      <c r="E50" s="34">
        <v>4690</v>
      </c>
      <c r="F50" s="39">
        <f>(((1-$C$4/100)*E50+(C50*$C$3)+(D50*$D$3))*(1-$F$4/100))</f>
        <v>4690</v>
      </c>
      <c r="G50" s="33" t="s">
        <v>70</v>
      </c>
      <c r="H50" s="33" t="s">
        <v>160</v>
      </c>
      <c r="I50" s="53" t="s">
        <v>777</v>
      </c>
      <c r="J50" s="32"/>
      <c r="K50" s="277"/>
    </row>
    <row r="51" spans="1:11" s="11" customFormat="1" ht="12" customHeight="1" x14ac:dyDescent="0.2">
      <c r="A51" s="52" t="s">
        <v>309</v>
      </c>
      <c r="B51" s="48" t="s">
        <v>100</v>
      </c>
      <c r="C51" s="37">
        <v>0</v>
      </c>
      <c r="D51" s="37">
        <v>0</v>
      </c>
      <c r="E51" s="34">
        <v>6260</v>
      </c>
      <c r="F51" s="39">
        <f>(((1-$C$4/100)*E51+(C51*$C$3)+(D51*$D$3))*(1-$F$4/100))</f>
        <v>6260</v>
      </c>
      <c r="G51" s="33" t="s">
        <v>70</v>
      </c>
      <c r="H51" s="33" t="s">
        <v>160</v>
      </c>
      <c r="I51" s="53" t="s">
        <v>775</v>
      </c>
      <c r="J51" s="149" t="s">
        <v>953</v>
      </c>
      <c r="K51" s="277"/>
    </row>
    <row r="52" spans="1:11" s="11" customFormat="1" ht="12" customHeight="1" x14ac:dyDescent="0.2">
      <c r="A52" s="52" t="s">
        <v>229</v>
      </c>
      <c r="B52" s="48" t="s">
        <v>100</v>
      </c>
      <c r="C52" s="37">
        <v>0</v>
      </c>
      <c r="D52" s="37">
        <v>0</v>
      </c>
      <c r="E52" s="34">
        <v>8240</v>
      </c>
      <c r="F52" s="39">
        <f>(((1-$C$4/100)*E52+(C52*$C$3)+(D52*$D$3))*(1-$F$4/100))</f>
        <v>8240</v>
      </c>
      <c r="G52" s="33" t="s">
        <v>70</v>
      </c>
      <c r="H52" s="33" t="s">
        <v>160</v>
      </c>
      <c r="I52" s="53" t="s">
        <v>777</v>
      </c>
      <c r="J52" s="32"/>
      <c r="K52" s="277"/>
    </row>
    <row r="53" spans="1:11" s="11" customFormat="1" ht="12" customHeight="1" x14ac:dyDescent="0.2">
      <c r="A53" s="52"/>
      <c r="B53" s="33"/>
      <c r="C53" s="37"/>
      <c r="D53" s="37"/>
      <c r="E53" s="34"/>
      <c r="F53" s="39"/>
      <c r="G53" s="33"/>
      <c r="H53" s="33"/>
      <c r="I53" s="33"/>
      <c r="J53" s="32"/>
    </row>
    <row r="54" spans="1:11" s="11" customFormat="1" ht="12" customHeight="1" x14ac:dyDescent="0.2">
      <c r="A54" s="52" t="s">
        <v>228</v>
      </c>
      <c r="B54" s="48" t="s">
        <v>101</v>
      </c>
      <c r="C54" s="37">
        <v>0</v>
      </c>
      <c r="D54" s="37">
        <v>0</v>
      </c>
      <c r="E54" s="34">
        <v>3270</v>
      </c>
      <c r="F54" s="39">
        <f>(((1-$C$4/100)*E54+(C54*$C$3)+(D54*$D$3))*(1-$F$4/100))</f>
        <v>3270</v>
      </c>
      <c r="G54" s="33" t="s">
        <v>70</v>
      </c>
      <c r="H54" s="33" t="s">
        <v>160</v>
      </c>
      <c r="I54" s="53" t="s">
        <v>775</v>
      </c>
      <c r="J54" s="274" t="s">
        <v>1000</v>
      </c>
      <c r="K54" s="277"/>
    </row>
    <row r="55" spans="1:11" s="11" customFormat="1" ht="12" customHeight="1" x14ac:dyDescent="0.2">
      <c r="A55" s="52" t="s">
        <v>227</v>
      </c>
      <c r="B55" s="48" t="s">
        <v>101</v>
      </c>
      <c r="C55" s="37">
        <v>0</v>
      </c>
      <c r="D55" s="37">
        <v>0</v>
      </c>
      <c r="E55" s="34">
        <v>4110</v>
      </c>
      <c r="F55" s="39">
        <f>(((1-$C$4/100)*E55+(C55*$C$3)+(D55*$D$3))*(1-$F$4/100))</f>
        <v>4110</v>
      </c>
      <c r="G55" s="33" t="s">
        <v>70</v>
      </c>
      <c r="H55" s="33" t="s">
        <v>160</v>
      </c>
      <c r="I55" s="53" t="s">
        <v>775</v>
      </c>
      <c r="J55" s="149" t="s">
        <v>837</v>
      </c>
      <c r="K55" s="277"/>
    </row>
    <row r="56" spans="1:11" s="11" customFormat="1" ht="12" customHeight="1" x14ac:dyDescent="0.2">
      <c r="A56" s="52" t="s">
        <v>226</v>
      </c>
      <c r="B56" s="48" t="s">
        <v>101</v>
      </c>
      <c r="C56" s="37">
        <v>0</v>
      </c>
      <c r="D56" s="37">
        <v>0</v>
      </c>
      <c r="E56" s="34">
        <v>4300</v>
      </c>
      <c r="F56" s="39">
        <f>(((1-$C$4/100)*E56+(C56*$C$3)+(D56*$D$3))*(1-$F$4/100))</f>
        <v>4300</v>
      </c>
      <c r="G56" s="33" t="s">
        <v>70</v>
      </c>
      <c r="H56" s="33" t="s">
        <v>160</v>
      </c>
      <c r="I56" s="53" t="s">
        <v>777</v>
      </c>
      <c r="J56" s="32"/>
      <c r="K56" s="277"/>
    </row>
    <row r="57" spans="1:11" s="11" customFormat="1" ht="12" customHeight="1" x14ac:dyDescent="0.2">
      <c r="A57" s="52" t="s">
        <v>225</v>
      </c>
      <c r="B57" s="48" t="s">
        <v>101</v>
      </c>
      <c r="C57" s="37">
        <v>0</v>
      </c>
      <c r="D57" s="37">
        <v>0</v>
      </c>
      <c r="E57" s="34">
        <v>5750</v>
      </c>
      <c r="F57" s="39">
        <f>(((1-$C$4/100)*E57+(C57*$C$3)+(D57*$D$3))*(1-$F$4/100))</f>
        <v>5750</v>
      </c>
      <c r="G57" s="33" t="s">
        <v>70</v>
      </c>
      <c r="H57" s="33" t="s">
        <v>160</v>
      </c>
      <c r="I57" s="53" t="s">
        <v>777</v>
      </c>
      <c r="J57" s="149"/>
      <c r="K57" s="277"/>
    </row>
    <row r="58" spans="1:11" s="11" customFormat="1" ht="12" customHeight="1" x14ac:dyDescent="0.2">
      <c r="A58" s="52"/>
      <c r="B58" s="33"/>
      <c r="C58" s="37"/>
      <c r="D58" s="37"/>
      <c r="E58" s="34"/>
      <c r="F58" s="39"/>
      <c r="G58" s="33"/>
      <c r="H58" s="33"/>
      <c r="I58" s="33"/>
      <c r="J58" s="32"/>
    </row>
    <row r="59" spans="1:11" s="11" customFormat="1" ht="12" customHeight="1" x14ac:dyDescent="0.2">
      <c r="A59" s="52" t="s">
        <v>363</v>
      </c>
      <c r="B59" s="33" t="s">
        <v>103</v>
      </c>
      <c r="C59" s="37">
        <v>1.9</v>
      </c>
      <c r="D59" s="37">
        <v>0</v>
      </c>
      <c r="E59" s="34">
        <v>1340</v>
      </c>
      <c r="F59" s="35">
        <f t="shared" ref="F59:F70" si="2">(((1-$C$4/100)*E59+(C59*$C$3)+(D59*$D$3))*(1-$F$4/100))</f>
        <v>1340</v>
      </c>
      <c r="G59" s="33" t="s">
        <v>70</v>
      </c>
      <c r="H59" s="33" t="s">
        <v>49</v>
      </c>
      <c r="I59" s="53" t="s">
        <v>775</v>
      </c>
      <c r="J59" s="149" t="s">
        <v>983</v>
      </c>
      <c r="K59" s="277"/>
    </row>
    <row r="60" spans="1:11" s="11" customFormat="1" ht="12" customHeight="1" x14ac:dyDescent="0.2">
      <c r="A60" s="52" t="s">
        <v>756</v>
      </c>
      <c r="B60" s="33" t="s">
        <v>103</v>
      </c>
      <c r="C60" s="37">
        <v>3.8</v>
      </c>
      <c r="D60" s="37">
        <v>0</v>
      </c>
      <c r="E60" s="34">
        <v>3360</v>
      </c>
      <c r="F60" s="35">
        <f t="shared" si="2"/>
        <v>3360</v>
      </c>
      <c r="G60" s="33" t="s">
        <v>70</v>
      </c>
      <c r="H60" s="33" t="s">
        <v>49</v>
      </c>
      <c r="I60" s="53" t="s">
        <v>775</v>
      </c>
      <c r="J60" s="149" t="s">
        <v>993</v>
      </c>
      <c r="K60" s="277"/>
    </row>
    <row r="61" spans="1:11" s="11" customFormat="1" ht="12" customHeight="1" x14ac:dyDescent="0.2">
      <c r="A61" s="52" t="s">
        <v>757</v>
      </c>
      <c r="B61" s="33" t="s">
        <v>103</v>
      </c>
      <c r="C61" s="37">
        <v>5.8</v>
      </c>
      <c r="D61" s="37">
        <v>0</v>
      </c>
      <c r="E61" s="34">
        <v>4810</v>
      </c>
      <c r="F61" s="35">
        <f t="shared" si="2"/>
        <v>4810</v>
      </c>
      <c r="G61" s="33" t="s">
        <v>70</v>
      </c>
      <c r="H61" s="33" t="s">
        <v>49</v>
      </c>
      <c r="I61" s="53" t="s">
        <v>777</v>
      </c>
      <c r="J61" s="32"/>
      <c r="K61" s="277"/>
    </row>
    <row r="62" spans="1:11" s="11" customFormat="1" ht="12" customHeight="1" x14ac:dyDescent="0.2">
      <c r="A62" s="52" t="s">
        <v>758</v>
      </c>
      <c r="B62" s="33" t="s">
        <v>103</v>
      </c>
      <c r="C62" s="37">
        <v>7.7</v>
      </c>
      <c r="D62" s="37">
        <v>0</v>
      </c>
      <c r="E62" s="34">
        <v>6210</v>
      </c>
      <c r="F62" s="35">
        <f t="shared" si="2"/>
        <v>6210</v>
      </c>
      <c r="G62" s="33" t="s">
        <v>70</v>
      </c>
      <c r="H62" s="33" t="s">
        <v>49</v>
      </c>
      <c r="I62" s="53" t="s">
        <v>777</v>
      </c>
      <c r="J62" s="149"/>
      <c r="K62" s="277"/>
    </row>
    <row r="63" spans="1:11" s="11" customFormat="1" ht="12" customHeight="1" x14ac:dyDescent="0.2">
      <c r="A63" s="52" t="s">
        <v>362</v>
      </c>
      <c r="B63" s="33" t="s">
        <v>103</v>
      </c>
      <c r="C63" s="37">
        <v>4.9000000000000004</v>
      </c>
      <c r="D63" s="37">
        <v>0</v>
      </c>
      <c r="E63" s="34">
        <v>3150</v>
      </c>
      <c r="F63" s="35">
        <f t="shared" si="2"/>
        <v>3150</v>
      </c>
      <c r="G63" s="33" t="s">
        <v>70</v>
      </c>
      <c r="H63" s="33" t="s">
        <v>49</v>
      </c>
      <c r="I63" s="53" t="s">
        <v>775</v>
      </c>
      <c r="J63" s="149" t="s">
        <v>837</v>
      </c>
      <c r="K63" s="277"/>
    </row>
    <row r="64" spans="1:11" s="11" customFormat="1" ht="12" customHeight="1" x14ac:dyDescent="0.2">
      <c r="A64" s="52" t="s">
        <v>759</v>
      </c>
      <c r="B64" s="33" t="s">
        <v>103</v>
      </c>
      <c r="C64" s="37">
        <v>9.8000000000000007</v>
      </c>
      <c r="D64" s="37">
        <v>0</v>
      </c>
      <c r="E64" s="34">
        <v>6170</v>
      </c>
      <c r="F64" s="35">
        <f t="shared" si="2"/>
        <v>6170</v>
      </c>
      <c r="G64" s="33" t="s">
        <v>70</v>
      </c>
      <c r="H64" s="33" t="s">
        <v>49</v>
      </c>
      <c r="I64" s="53" t="s">
        <v>775</v>
      </c>
      <c r="J64" s="149" t="s">
        <v>853</v>
      </c>
      <c r="K64" s="277"/>
    </row>
    <row r="65" spans="1:11" s="11" customFormat="1" ht="12" customHeight="1" x14ac:dyDescent="0.2">
      <c r="A65" s="52" t="s">
        <v>760</v>
      </c>
      <c r="B65" s="33" t="s">
        <v>103</v>
      </c>
      <c r="C65" s="37">
        <v>14.7</v>
      </c>
      <c r="D65" s="37">
        <v>0</v>
      </c>
      <c r="E65" s="34">
        <v>9640</v>
      </c>
      <c r="F65" s="35">
        <f t="shared" si="2"/>
        <v>9640</v>
      </c>
      <c r="G65" s="33" t="s">
        <v>70</v>
      </c>
      <c r="H65" s="33" t="s">
        <v>49</v>
      </c>
      <c r="I65" s="53" t="s">
        <v>777</v>
      </c>
      <c r="J65" s="149"/>
      <c r="K65" s="277"/>
    </row>
    <row r="66" spans="1:11" s="11" customFormat="1" ht="12" customHeight="1" x14ac:dyDescent="0.2">
      <c r="A66" s="52" t="s">
        <v>761</v>
      </c>
      <c r="B66" s="33" t="s">
        <v>103</v>
      </c>
      <c r="C66" s="37">
        <v>19.600000000000001</v>
      </c>
      <c r="D66" s="37">
        <v>0</v>
      </c>
      <c r="E66" s="34">
        <v>12070</v>
      </c>
      <c r="F66" s="35">
        <f t="shared" si="2"/>
        <v>12070</v>
      </c>
      <c r="G66" s="33" t="s">
        <v>70</v>
      </c>
      <c r="H66" s="33" t="s">
        <v>49</v>
      </c>
      <c r="I66" s="53" t="s">
        <v>777</v>
      </c>
      <c r="J66" s="149"/>
      <c r="K66" s="277"/>
    </row>
    <row r="67" spans="1:11" s="11" customFormat="1" ht="12" customHeight="1" x14ac:dyDescent="0.2">
      <c r="A67" s="52" t="s">
        <v>230</v>
      </c>
      <c r="B67" s="33" t="s">
        <v>103</v>
      </c>
      <c r="C67" s="37">
        <v>7.7</v>
      </c>
      <c r="D67" s="37">
        <v>0</v>
      </c>
      <c r="E67" s="34">
        <v>4600</v>
      </c>
      <c r="F67" s="35">
        <f t="shared" si="2"/>
        <v>4600</v>
      </c>
      <c r="G67" s="33" t="s">
        <v>70</v>
      </c>
      <c r="H67" s="33" t="s">
        <v>49</v>
      </c>
      <c r="I67" s="53" t="s">
        <v>775</v>
      </c>
      <c r="J67" s="149" t="s">
        <v>1006</v>
      </c>
      <c r="K67" s="277"/>
    </row>
    <row r="68" spans="1:11" s="11" customFormat="1" ht="12" customHeight="1" x14ac:dyDescent="0.2">
      <c r="A68" s="52" t="s">
        <v>762</v>
      </c>
      <c r="B68" s="33" t="s">
        <v>103</v>
      </c>
      <c r="C68" s="37">
        <v>15.4</v>
      </c>
      <c r="D68" s="37">
        <v>0</v>
      </c>
      <c r="E68" s="34">
        <v>8930</v>
      </c>
      <c r="F68" s="35">
        <f t="shared" si="2"/>
        <v>8930</v>
      </c>
      <c r="G68" s="33" t="s">
        <v>70</v>
      </c>
      <c r="H68" s="33" t="s">
        <v>49</v>
      </c>
      <c r="I68" s="53" t="s">
        <v>777</v>
      </c>
      <c r="J68" s="32"/>
      <c r="K68" s="277"/>
    </row>
    <row r="69" spans="1:11" s="11" customFormat="1" ht="12" customHeight="1" x14ac:dyDescent="0.2">
      <c r="A69" s="52" t="s">
        <v>763</v>
      </c>
      <c r="B69" s="33" t="s">
        <v>103</v>
      </c>
      <c r="C69" s="37">
        <v>23</v>
      </c>
      <c r="D69" s="37">
        <v>0</v>
      </c>
      <c r="E69" s="34">
        <v>13150</v>
      </c>
      <c r="F69" s="35">
        <f t="shared" si="2"/>
        <v>13150</v>
      </c>
      <c r="G69" s="33" t="s">
        <v>70</v>
      </c>
      <c r="H69" s="33" t="s">
        <v>49</v>
      </c>
      <c r="I69" s="53" t="s">
        <v>777</v>
      </c>
      <c r="J69" s="32"/>
      <c r="K69" s="277"/>
    </row>
    <row r="70" spans="1:11" s="11" customFormat="1" ht="12" customHeight="1" x14ac:dyDescent="0.2">
      <c r="A70" s="52" t="s">
        <v>764</v>
      </c>
      <c r="B70" s="33" t="s">
        <v>103</v>
      </c>
      <c r="C70" s="37">
        <v>31</v>
      </c>
      <c r="D70" s="37">
        <v>0</v>
      </c>
      <c r="E70" s="34">
        <v>17610</v>
      </c>
      <c r="F70" s="35">
        <f t="shared" si="2"/>
        <v>17610</v>
      </c>
      <c r="G70" s="33" t="s">
        <v>70</v>
      </c>
      <c r="H70" s="33" t="s">
        <v>49</v>
      </c>
      <c r="I70" s="53" t="s">
        <v>777</v>
      </c>
      <c r="J70" s="32"/>
      <c r="K70" s="277"/>
    </row>
    <row r="71" spans="1:11" s="11" customFormat="1" ht="12" customHeight="1" x14ac:dyDescent="0.2">
      <c r="A71" s="52"/>
      <c r="B71" s="33"/>
      <c r="C71" s="37"/>
      <c r="D71" s="37"/>
      <c r="E71" s="34"/>
      <c r="F71" s="35"/>
      <c r="G71" s="33"/>
      <c r="H71" s="33"/>
      <c r="I71" s="33"/>
      <c r="J71" s="32"/>
    </row>
    <row r="72" spans="1:11" s="11" customFormat="1" ht="12" customHeight="1" x14ac:dyDescent="0.2">
      <c r="A72" s="32" t="s">
        <v>346</v>
      </c>
      <c r="B72" s="48" t="s">
        <v>102</v>
      </c>
      <c r="C72" s="37">
        <v>55</v>
      </c>
      <c r="D72" s="37">
        <v>0</v>
      </c>
      <c r="E72" s="34">
        <v>173970</v>
      </c>
      <c r="F72" s="35">
        <f>(((1-$C$4/100)*E72+(C72*$C$3)+(D72*$D$3))*(1-$F$4/100))</f>
        <v>173970</v>
      </c>
      <c r="G72" s="33" t="s">
        <v>70</v>
      </c>
      <c r="H72" s="33" t="s">
        <v>49</v>
      </c>
      <c r="I72" s="53" t="s">
        <v>775</v>
      </c>
      <c r="J72" s="32" t="s">
        <v>479</v>
      </c>
      <c r="K72" s="277"/>
    </row>
    <row r="73" spans="1:11" s="11" customFormat="1" ht="12" customHeight="1" x14ac:dyDescent="0.2">
      <c r="A73" s="32"/>
      <c r="B73" s="33"/>
      <c r="C73" s="37"/>
      <c r="D73" s="37"/>
      <c r="E73" s="34"/>
      <c r="F73" s="35"/>
      <c r="G73" s="33"/>
      <c r="H73" s="33"/>
      <c r="I73" s="33"/>
      <c r="J73" s="32"/>
    </row>
    <row r="74" spans="1:11" s="11" customFormat="1" ht="12" customHeight="1" x14ac:dyDescent="0.2">
      <c r="A74" s="52" t="s">
        <v>295</v>
      </c>
      <c r="B74" s="33" t="s">
        <v>104</v>
      </c>
      <c r="C74" s="37">
        <v>21</v>
      </c>
      <c r="D74" s="37">
        <v>0</v>
      </c>
      <c r="E74" s="34">
        <v>33350</v>
      </c>
      <c r="F74" s="35">
        <f>(((1-$C$4/100)*E74+(C74*$C$3)+(D74*$D$3))*(1-$F$4/100))</f>
        <v>33350</v>
      </c>
      <c r="G74" s="33" t="s">
        <v>70</v>
      </c>
      <c r="H74" s="33" t="s">
        <v>49</v>
      </c>
      <c r="I74" s="53" t="s">
        <v>775</v>
      </c>
      <c r="J74" s="149" t="s">
        <v>952</v>
      </c>
      <c r="K74" s="277"/>
    </row>
    <row r="75" spans="1:11" s="66" customFormat="1" ht="12" customHeight="1" x14ac:dyDescent="0.2">
      <c r="B75" s="67"/>
      <c r="C75" s="68"/>
      <c r="D75" s="68"/>
      <c r="E75" s="69"/>
      <c r="F75" s="70"/>
      <c r="G75" s="21"/>
      <c r="H75" s="21"/>
      <c r="I75" s="21"/>
      <c r="J75" s="137"/>
    </row>
    <row r="76" spans="1:11" s="66" customFormat="1" ht="12" customHeight="1" x14ac:dyDescent="0.2">
      <c r="A76" s="177" t="s">
        <v>105</v>
      </c>
      <c r="B76" s="45"/>
      <c r="C76" s="68"/>
      <c r="D76" s="68"/>
      <c r="E76" s="69"/>
      <c r="F76" s="70"/>
      <c r="G76" s="21"/>
      <c r="H76" s="21"/>
      <c r="I76" s="21"/>
      <c r="J76" s="131"/>
    </row>
    <row r="77" spans="1:11" s="66" customFormat="1" ht="12" customHeight="1" x14ac:dyDescent="0.2">
      <c r="A77" s="76"/>
      <c r="B77" s="20"/>
      <c r="C77" s="68"/>
      <c r="D77" s="68"/>
      <c r="E77" s="69"/>
      <c r="F77" s="70"/>
      <c r="G77" s="21"/>
      <c r="H77" s="21"/>
      <c r="I77" s="21"/>
      <c r="J77" s="131"/>
    </row>
    <row r="78" spans="1:11" s="66" customFormat="1" ht="12" customHeight="1" x14ac:dyDescent="0.2">
      <c r="A78" s="82" t="s">
        <v>776</v>
      </c>
      <c r="B78" s="20"/>
      <c r="C78" s="68"/>
      <c r="D78" s="68"/>
      <c r="E78" s="69"/>
      <c r="F78" s="70"/>
      <c r="G78" s="21"/>
      <c r="H78" s="21"/>
      <c r="I78" s="21"/>
      <c r="J78" s="131"/>
    </row>
    <row r="79" spans="1:11" s="66" customFormat="1" ht="12" customHeight="1" x14ac:dyDescent="0.2">
      <c r="A79" s="82" t="s">
        <v>778</v>
      </c>
      <c r="B79" s="20"/>
      <c r="C79" s="68"/>
      <c r="D79" s="68"/>
      <c r="E79" s="69"/>
      <c r="F79" s="70"/>
      <c r="G79" s="21"/>
      <c r="H79" s="21"/>
      <c r="I79" s="21"/>
      <c r="J79" s="131"/>
    </row>
    <row r="80" spans="1:11" s="66" customFormat="1" ht="12" customHeight="1" x14ac:dyDescent="0.2">
      <c r="A80" s="44"/>
      <c r="B80" s="82"/>
      <c r="C80" s="68"/>
      <c r="D80" s="68"/>
      <c r="E80" s="69"/>
      <c r="F80" s="70"/>
      <c r="G80" s="21"/>
      <c r="H80" s="21"/>
      <c r="I80" s="21"/>
      <c r="J80" s="131"/>
    </row>
    <row r="81" spans="2:10" s="66" customFormat="1" ht="12" customHeight="1" x14ac:dyDescent="0.2">
      <c r="B81" s="67"/>
      <c r="C81" s="68"/>
      <c r="D81" s="68"/>
      <c r="E81" s="69"/>
      <c r="F81" s="70"/>
      <c r="G81" s="21"/>
      <c r="H81" s="21"/>
      <c r="I81" s="21"/>
      <c r="J81" s="131"/>
    </row>
    <row r="82" spans="2:10" s="66" customFormat="1" ht="12" customHeight="1" x14ac:dyDescent="0.2">
      <c r="B82" s="67"/>
      <c r="C82" s="68"/>
      <c r="D82" s="68"/>
      <c r="E82" s="69"/>
      <c r="F82" s="70"/>
      <c r="G82" s="21"/>
      <c r="H82" s="21"/>
      <c r="I82" s="21"/>
      <c r="J82" s="131"/>
    </row>
    <row r="83" spans="2:10" s="66" customFormat="1" ht="12" customHeight="1" x14ac:dyDescent="0.2">
      <c r="B83" s="67"/>
      <c r="C83" s="68"/>
      <c r="D83" s="68"/>
      <c r="E83" s="69"/>
      <c r="F83" s="70"/>
      <c r="G83" s="21"/>
      <c r="H83" s="21"/>
      <c r="I83" s="21"/>
      <c r="J83" s="131"/>
    </row>
    <row r="84" spans="2:10" s="66" customFormat="1" ht="12" customHeight="1" x14ac:dyDescent="0.2">
      <c r="B84" s="67"/>
      <c r="C84" s="68"/>
      <c r="D84" s="68"/>
      <c r="E84" s="69"/>
      <c r="F84" s="70"/>
      <c r="G84" s="21"/>
      <c r="H84" s="21"/>
      <c r="I84" s="21"/>
      <c r="J84" s="131"/>
    </row>
    <row r="85" spans="2:10" s="66" customFormat="1" ht="12" customHeight="1" x14ac:dyDescent="0.2">
      <c r="B85" s="67"/>
      <c r="C85" s="68"/>
      <c r="D85" s="68"/>
      <c r="E85" s="69"/>
      <c r="F85" s="70"/>
      <c r="G85" s="21"/>
      <c r="H85" s="21"/>
      <c r="I85" s="21"/>
      <c r="J85" s="131"/>
    </row>
    <row r="86" spans="2:10" s="66" customFormat="1" ht="12" customHeight="1" x14ac:dyDescent="0.2">
      <c r="B86" s="67"/>
      <c r="C86" s="68"/>
      <c r="D86" s="68"/>
      <c r="E86" s="69"/>
      <c r="F86" s="70"/>
      <c r="G86" s="21"/>
      <c r="H86" s="21"/>
      <c r="I86" s="21"/>
      <c r="J86" s="131"/>
    </row>
    <row r="87" spans="2:10" s="66" customFormat="1" ht="12" customHeight="1" x14ac:dyDescent="0.2">
      <c r="B87" s="67"/>
      <c r="C87" s="68"/>
      <c r="D87" s="68"/>
      <c r="E87" s="69"/>
      <c r="F87" s="70"/>
      <c r="G87" s="21"/>
      <c r="H87" s="21"/>
      <c r="I87" s="21"/>
      <c r="J87" s="131"/>
    </row>
    <row r="88" spans="2:10" s="66" customFormat="1" ht="12" customHeight="1" x14ac:dyDescent="0.2">
      <c r="B88" s="67"/>
      <c r="C88" s="68"/>
      <c r="D88" s="68"/>
      <c r="E88" s="69"/>
      <c r="F88" s="70"/>
      <c r="G88" s="67"/>
      <c r="H88" s="67"/>
      <c r="I88" s="21"/>
      <c r="J88" s="131"/>
    </row>
    <row r="89" spans="2:10" s="66" customFormat="1" ht="12" customHeight="1" x14ac:dyDescent="0.2">
      <c r="B89" s="67"/>
      <c r="C89" s="68"/>
      <c r="D89" s="68"/>
      <c r="E89" s="69"/>
      <c r="F89" s="70"/>
      <c r="G89" s="67"/>
      <c r="H89" s="67"/>
      <c r="I89" s="21"/>
      <c r="J89" s="131"/>
    </row>
    <row r="90" spans="2:10" s="66" customFormat="1" ht="12" customHeight="1" x14ac:dyDescent="0.2">
      <c r="B90" s="67"/>
      <c r="C90" s="68"/>
      <c r="D90" s="68"/>
      <c r="E90" s="69"/>
      <c r="F90" s="70"/>
      <c r="G90" s="67"/>
      <c r="H90" s="67"/>
      <c r="I90" s="21"/>
      <c r="J90" s="131"/>
    </row>
    <row r="91" spans="2:10" s="66" customFormat="1" ht="12" customHeight="1" x14ac:dyDescent="0.2">
      <c r="B91" s="67"/>
      <c r="C91" s="68"/>
      <c r="D91" s="68"/>
      <c r="E91" s="69"/>
      <c r="F91" s="70"/>
      <c r="G91" s="67"/>
      <c r="H91" s="67"/>
      <c r="I91" s="21"/>
      <c r="J91" s="131"/>
    </row>
  </sheetData>
  <sheetProtection algorithmName="SHA-512" hashValue="CFq1e7vpopgX3URk+fCdkAO4621scmHpy/oiMrIay/v5gEP9h83CVlhXVLSrCVPQO9phCleDiXUHbq5RQYyGJA==" saltValue="rJx1FkPQ1jV81Nnlqu2AYw==" spinCount="100000" sheet="1" objects="1" scenarios="1"/>
  <autoFilter ref="A5:J5" xr:uid="{00000000-0009-0000-0000-00000C000000}"/>
  <customSheetViews>
    <customSheetView guid="{DCA99CA0-D9CB-11D6-B706-0000E83F46E3}" showPageBreaks="1" printArea="1" showRuler="0">
      <pane ySplit="5" topLeftCell="A58" activePane="bottomLeft" state="frozen"/>
      <selection pane="bottomLeft" activeCell="A31" sqref="A31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</customSheetView>
  </customSheetViews>
  <phoneticPr fontId="7" type="noConversion"/>
  <conditionalFormatting sqref="I6:I21">
    <cfRule type="cellIs" dxfId="47" priority="134" operator="equal">
      <formula>"S/Z"</formula>
    </cfRule>
    <cfRule type="cellIs" dxfId="46" priority="135" operator="equal">
      <formula>"Z"</formula>
    </cfRule>
    <cfRule type="cellIs" dxfId="45" priority="136" operator="equal">
      <formula>"S (Z)"</formula>
    </cfRule>
    <cfRule type="cellIs" dxfId="44" priority="137" operator="equal">
      <formula>"S"</formula>
    </cfRule>
  </conditionalFormatting>
  <conditionalFormatting sqref="I23:I47">
    <cfRule type="cellIs" dxfId="43" priority="9" operator="equal">
      <formula>"S/Z"</formula>
    </cfRule>
    <cfRule type="cellIs" dxfId="42" priority="10" operator="equal">
      <formula>"Z"</formula>
    </cfRule>
    <cfRule type="cellIs" dxfId="41" priority="11" operator="equal">
      <formula>"S (Z)"</formula>
    </cfRule>
    <cfRule type="cellIs" dxfId="40" priority="12" operator="equal">
      <formula>"S"</formula>
    </cfRule>
  </conditionalFormatting>
  <conditionalFormatting sqref="I49:I52">
    <cfRule type="cellIs" dxfId="39" priority="90" operator="equal">
      <formula>"S/Z"</formula>
    </cfRule>
    <cfRule type="cellIs" dxfId="38" priority="91" operator="equal">
      <formula>"Z"</formula>
    </cfRule>
    <cfRule type="cellIs" dxfId="37" priority="92" operator="equal">
      <formula>"S (Z)"</formula>
    </cfRule>
    <cfRule type="cellIs" dxfId="36" priority="93" operator="equal">
      <formula>"S"</formula>
    </cfRule>
  </conditionalFormatting>
  <conditionalFormatting sqref="I54:I57">
    <cfRule type="cellIs" dxfId="35" priority="1" operator="equal">
      <formula>"S/Z"</formula>
    </cfRule>
    <cfRule type="cellIs" dxfId="34" priority="2" operator="equal">
      <formula>"Z"</formula>
    </cfRule>
    <cfRule type="cellIs" dxfId="33" priority="3" operator="equal">
      <formula>"S (Z)"</formula>
    </cfRule>
    <cfRule type="cellIs" dxfId="32" priority="4" operator="equal">
      <formula>"S"</formula>
    </cfRule>
  </conditionalFormatting>
  <conditionalFormatting sqref="I59:I70">
    <cfRule type="cellIs" dxfId="31" priority="5" operator="equal">
      <formula>"S/Z"</formula>
    </cfRule>
    <cfRule type="cellIs" dxfId="30" priority="6" operator="equal">
      <formula>"Z"</formula>
    </cfRule>
    <cfRule type="cellIs" dxfId="29" priority="7" operator="equal">
      <formula>"S (Z)"</formula>
    </cfRule>
    <cfRule type="cellIs" dxfId="28" priority="8" operator="equal">
      <formula>"S"</formula>
    </cfRule>
  </conditionalFormatting>
  <conditionalFormatting sqref="I72">
    <cfRule type="cellIs" dxfId="27" priority="78" operator="equal">
      <formula>"S/Z"</formula>
    </cfRule>
    <cfRule type="cellIs" dxfId="26" priority="79" operator="equal">
      <formula>"Z"</formula>
    </cfRule>
    <cfRule type="cellIs" dxfId="25" priority="80" operator="equal">
      <formula>"S (Z)"</formula>
    </cfRule>
    <cfRule type="cellIs" dxfId="24" priority="81" operator="equal">
      <formula>"S"</formula>
    </cfRule>
  </conditionalFormatting>
  <conditionalFormatting sqref="I74">
    <cfRule type="cellIs" dxfId="23" priority="74" operator="equal">
      <formula>"S/Z"</formula>
    </cfRule>
    <cfRule type="cellIs" dxfId="22" priority="75" operator="equal">
      <formula>"Z"</formula>
    </cfRule>
    <cfRule type="cellIs" dxfId="21" priority="76" operator="equal">
      <formula>"S (Z)"</formula>
    </cfRule>
    <cfRule type="cellIs" dxfId="20" priority="77" operator="equal">
      <formula>"S"</formula>
    </cfRule>
  </conditionalFormatting>
  <hyperlinks>
    <hyperlink ref="F1" location="UVOD!A1" display="UVOD!A1" xr:uid="{00000000-0004-0000-0C00-000000000000}"/>
  </hyperlinks>
  <printOptions horizontalCentered="1" gridLines="1"/>
  <pageMargins left="0.19685039370078741" right="0.19685039370078741" top="0.68" bottom="0.19685039370078741" header="0.11811023622047245" footer="0.11811023622047245"/>
  <pageSetup paperSize="9" scale="53" orientation="landscape" horizontalDpi="300" verticalDpi="300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9">
    <tabColor theme="8"/>
    <pageSetUpPr fitToPage="1"/>
  </sheetPr>
  <dimension ref="A1:J46"/>
  <sheetViews>
    <sheetView showGridLines="0" showRowColHeaders="0" zoomScaleNormal="100" workbookViewId="0">
      <pane xSplit="1" ySplit="5" topLeftCell="B6" activePane="bottomRight" state="frozen"/>
      <selection activeCell="G1" sqref="G1"/>
      <selection pane="topRight" activeCell="G1" sqref="G1"/>
      <selection pane="bottomLeft" activeCell="G1" sqref="G1"/>
      <selection pane="bottomRight" activeCell="A5" sqref="A5"/>
    </sheetView>
  </sheetViews>
  <sheetFormatPr defaultColWidth="9.140625" defaultRowHeight="12" customHeight="1" x14ac:dyDescent="0.2"/>
  <cols>
    <col min="1" max="1" width="41.28515625" style="41" customWidth="1"/>
    <col min="2" max="2" width="15.42578125" style="20" bestFit="1" customWidth="1"/>
    <col min="3" max="3" width="8.7109375" style="7" customWidth="1"/>
    <col min="4" max="4" width="8.7109375" style="1" customWidth="1"/>
    <col min="5" max="5" width="9.7109375" style="8" customWidth="1"/>
    <col min="6" max="6" width="9.7109375" style="6" customWidth="1"/>
    <col min="7" max="7" width="3.7109375" style="1" customWidth="1"/>
    <col min="8" max="8" width="4.85546875" style="18" customWidth="1"/>
    <col min="9" max="9" width="8.85546875" style="136" bestFit="1" customWidth="1"/>
    <col min="10" max="10" width="35.28515625" style="131" bestFit="1" customWidth="1"/>
    <col min="11" max="16384" width="9.140625" style="1"/>
  </cols>
  <sheetData>
    <row r="1" spans="1:10" ht="15" customHeight="1" thickBot="1" x14ac:dyDescent="0.25">
      <c r="A1" s="42"/>
      <c r="B1" s="24"/>
      <c r="C1" s="29"/>
      <c r="D1" s="25"/>
      <c r="E1" s="25"/>
      <c r="F1" s="178" t="s">
        <v>782</v>
      </c>
      <c r="G1" s="24"/>
      <c r="H1" s="28"/>
      <c r="I1" s="28"/>
      <c r="J1" s="165"/>
    </row>
    <row r="2" spans="1:10" s="60" customFormat="1" ht="13.5" customHeight="1" x14ac:dyDescent="0.2">
      <c r="A2" s="56"/>
      <c r="B2" s="57"/>
      <c r="C2" s="54" t="s">
        <v>975</v>
      </c>
      <c r="D2" s="54" t="s">
        <v>976</v>
      </c>
      <c r="E2" s="58"/>
      <c r="F2" s="59"/>
      <c r="G2" s="57"/>
      <c r="H2" s="57"/>
      <c r="I2" s="57"/>
      <c r="J2" s="165"/>
    </row>
    <row r="3" spans="1:10" s="60" customFormat="1" ht="13.5" customHeight="1" x14ac:dyDescent="0.2">
      <c r="A3" s="62"/>
      <c r="B3" s="179" t="s">
        <v>818</v>
      </c>
      <c r="C3" s="114">
        <f>UVOD!$D$5</f>
        <v>0</v>
      </c>
      <c r="D3" s="115">
        <f>UVOD!E5</f>
        <v>0</v>
      </c>
      <c r="E3" s="58"/>
      <c r="F3" s="57"/>
      <c r="G3" s="63"/>
      <c r="I3" s="166"/>
      <c r="J3" s="165"/>
    </row>
    <row r="4" spans="1:10" s="60" customFormat="1" ht="13.5" customHeight="1" thickBot="1" x14ac:dyDescent="0.25">
      <c r="A4" s="56"/>
      <c r="B4" s="187" t="s">
        <v>819</v>
      </c>
      <c r="C4" s="116">
        <f>UVOD!$H$13</f>
        <v>0</v>
      </c>
      <c r="D4" s="278"/>
      <c r="E4" s="190" t="s">
        <v>820</v>
      </c>
      <c r="F4" s="83">
        <f>UVOD!$D$6</f>
        <v>0</v>
      </c>
      <c r="G4" s="63"/>
      <c r="I4" s="59"/>
      <c r="J4" s="165"/>
    </row>
    <row r="5" spans="1:10" ht="85.5" customHeight="1" thickBot="1" x14ac:dyDescent="0.25">
      <c r="A5" s="180" t="s">
        <v>38</v>
      </c>
      <c r="B5" s="189" t="s">
        <v>74</v>
      </c>
      <c r="C5" s="185" t="s">
        <v>533</v>
      </c>
      <c r="D5" s="185" t="s">
        <v>532</v>
      </c>
      <c r="E5" s="181" t="s">
        <v>472</v>
      </c>
      <c r="F5" s="182" t="s">
        <v>473</v>
      </c>
      <c r="G5" s="183" t="s">
        <v>39</v>
      </c>
      <c r="H5" s="183" t="s">
        <v>40</v>
      </c>
      <c r="I5" s="186" t="s">
        <v>75</v>
      </c>
      <c r="J5" s="184" t="s">
        <v>779</v>
      </c>
    </row>
    <row r="6" spans="1:10" s="11" customFormat="1" ht="12" customHeight="1" x14ac:dyDescent="0.2">
      <c r="A6" s="52" t="s">
        <v>378</v>
      </c>
      <c r="B6" s="48" t="s">
        <v>92</v>
      </c>
      <c r="C6" s="37">
        <v>0</v>
      </c>
      <c r="D6" s="37">
        <v>0</v>
      </c>
      <c r="E6" s="34">
        <v>10990</v>
      </c>
      <c r="F6" s="84">
        <f t="shared" ref="F6:F26" si="0">((E6*(1-$C$4/100)*(1-$F$4/100)))</f>
        <v>10990</v>
      </c>
      <c r="G6" s="33" t="s">
        <v>70</v>
      </c>
      <c r="H6" s="33" t="s">
        <v>160</v>
      </c>
      <c r="I6" s="53" t="s">
        <v>775</v>
      </c>
      <c r="J6" s="149" t="s">
        <v>852</v>
      </c>
    </row>
    <row r="7" spans="1:10" s="11" customFormat="1" ht="12" customHeight="1" x14ac:dyDescent="0.2">
      <c r="A7" s="52" t="s">
        <v>231</v>
      </c>
      <c r="B7" s="48" t="s">
        <v>92</v>
      </c>
      <c r="C7" s="37">
        <v>0</v>
      </c>
      <c r="D7" s="37">
        <v>0</v>
      </c>
      <c r="E7" s="34">
        <v>15480</v>
      </c>
      <c r="F7" s="84">
        <f t="shared" si="0"/>
        <v>15480</v>
      </c>
      <c r="G7" s="33" t="s">
        <v>70</v>
      </c>
      <c r="H7" s="33" t="s">
        <v>160</v>
      </c>
      <c r="I7" s="53" t="s">
        <v>777</v>
      </c>
      <c r="J7" s="149"/>
    </row>
    <row r="8" spans="1:10" s="11" customFormat="1" ht="12" customHeight="1" x14ac:dyDescent="0.2">
      <c r="A8" s="52"/>
      <c r="B8" s="33"/>
      <c r="C8" s="37"/>
      <c r="D8" s="37"/>
      <c r="E8" s="34"/>
      <c r="F8" s="84"/>
      <c r="G8" s="33"/>
      <c r="H8" s="33"/>
      <c r="I8" s="33"/>
      <c r="J8" s="32"/>
    </row>
    <row r="9" spans="1:10" s="11" customFormat="1" ht="12" customHeight="1" x14ac:dyDescent="0.2">
      <c r="A9" s="52" t="s">
        <v>220</v>
      </c>
      <c r="B9" s="48" t="s">
        <v>92</v>
      </c>
      <c r="C9" s="37">
        <v>0</v>
      </c>
      <c r="D9" s="37">
        <v>0</v>
      </c>
      <c r="E9" s="34">
        <v>10780</v>
      </c>
      <c r="F9" s="84">
        <f t="shared" si="0"/>
        <v>10780</v>
      </c>
      <c r="G9" s="33" t="s">
        <v>70</v>
      </c>
      <c r="H9" s="33" t="s">
        <v>160</v>
      </c>
      <c r="I9" s="195" t="s">
        <v>775</v>
      </c>
      <c r="J9" s="149" t="s">
        <v>994</v>
      </c>
    </row>
    <row r="10" spans="1:10" s="11" customFormat="1" ht="12" customHeight="1" x14ac:dyDescent="0.2">
      <c r="A10" s="52" t="s">
        <v>219</v>
      </c>
      <c r="B10" s="48" t="s">
        <v>92</v>
      </c>
      <c r="C10" s="37">
        <v>0</v>
      </c>
      <c r="D10" s="37">
        <v>0</v>
      </c>
      <c r="E10" s="34">
        <v>13160</v>
      </c>
      <c r="F10" s="84">
        <f t="shared" si="0"/>
        <v>13160</v>
      </c>
      <c r="G10" s="33" t="s">
        <v>70</v>
      </c>
      <c r="H10" s="33" t="s">
        <v>160</v>
      </c>
      <c r="I10" s="53" t="s">
        <v>777</v>
      </c>
      <c r="J10" s="32"/>
    </row>
    <row r="11" spans="1:10" s="11" customFormat="1" ht="12" customHeight="1" x14ac:dyDescent="0.2">
      <c r="A11" s="52" t="s">
        <v>218</v>
      </c>
      <c r="B11" s="48" t="s">
        <v>92</v>
      </c>
      <c r="C11" s="37">
        <v>0</v>
      </c>
      <c r="D11" s="37">
        <v>0</v>
      </c>
      <c r="E11" s="34">
        <v>18930</v>
      </c>
      <c r="F11" s="84">
        <f t="shared" si="0"/>
        <v>18930</v>
      </c>
      <c r="G11" s="33" t="s">
        <v>70</v>
      </c>
      <c r="H11" s="33" t="s">
        <v>160</v>
      </c>
      <c r="I11" s="195" t="s">
        <v>775</v>
      </c>
      <c r="J11" s="149" t="s">
        <v>984</v>
      </c>
    </row>
    <row r="12" spans="1:10" s="11" customFormat="1" ht="12" customHeight="1" x14ac:dyDescent="0.2">
      <c r="A12" s="52" t="s">
        <v>217</v>
      </c>
      <c r="B12" s="48" t="s">
        <v>92</v>
      </c>
      <c r="C12" s="37">
        <v>0</v>
      </c>
      <c r="D12" s="37">
        <v>0</v>
      </c>
      <c r="E12" s="34">
        <v>22120</v>
      </c>
      <c r="F12" s="84">
        <f t="shared" si="0"/>
        <v>22120</v>
      </c>
      <c r="G12" s="33" t="s">
        <v>70</v>
      </c>
      <c r="H12" s="33" t="s">
        <v>160</v>
      </c>
      <c r="I12" s="195" t="s">
        <v>775</v>
      </c>
      <c r="J12" s="149" t="s">
        <v>1017</v>
      </c>
    </row>
    <row r="13" spans="1:10" s="11" customFormat="1" ht="12" customHeight="1" x14ac:dyDescent="0.2">
      <c r="A13" s="52" t="s">
        <v>216</v>
      </c>
      <c r="B13" s="48" t="s">
        <v>92</v>
      </c>
      <c r="C13" s="37">
        <v>0</v>
      </c>
      <c r="D13" s="37">
        <v>0</v>
      </c>
      <c r="E13" s="34">
        <v>30130</v>
      </c>
      <c r="F13" s="84">
        <f t="shared" si="0"/>
        <v>30130</v>
      </c>
      <c r="G13" s="33" t="s">
        <v>70</v>
      </c>
      <c r="H13" s="33" t="s">
        <v>160</v>
      </c>
      <c r="I13" s="53" t="s">
        <v>777</v>
      </c>
      <c r="J13" s="32"/>
    </row>
    <row r="14" spans="1:10" s="11" customFormat="1" ht="12" customHeight="1" x14ac:dyDescent="0.2">
      <c r="A14" s="52" t="s">
        <v>215</v>
      </c>
      <c r="B14" s="48" t="s">
        <v>92</v>
      </c>
      <c r="C14" s="37">
        <v>0</v>
      </c>
      <c r="D14" s="37">
        <v>0</v>
      </c>
      <c r="E14" s="34">
        <v>34240</v>
      </c>
      <c r="F14" s="84">
        <f t="shared" si="0"/>
        <v>34240</v>
      </c>
      <c r="G14" s="33" t="s">
        <v>70</v>
      </c>
      <c r="H14" s="33" t="s">
        <v>160</v>
      </c>
      <c r="I14" s="53" t="s">
        <v>777</v>
      </c>
      <c r="J14" s="32"/>
    </row>
    <row r="15" spans="1:10" s="11" customFormat="1" ht="12" customHeight="1" x14ac:dyDescent="0.2">
      <c r="A15" s="52"/>
      <c r="B15" s="48"/>
      <c r="C15" s="37"/>
      <c r="D15" s="37"/>
      <c r="E15" s="34"/>
      <c r="F15" s="84"/>
      <c r="G15" s="33"/>
      <c r="H15" s="33"/>
      <c r="I15" s="160"/>
      <c r="J15" s="32"/>
    </row>
    <row r="16" spans="1:10" s="11" customFormat="1" ht="12" customHeight="1" x14ac:dyDescent="0.2">
      <c r="A16" s="52" t="s">
        <v>308</v>
      </c>
      <c r="B16" s="48" t="s">
        <v>92</v>
      </c>
      <c r="C16" s="37">
        <v>0</v>
      </c>
      <c r="D16" s="37">
        <v>0</v>
      </c>
      <c r="E16" s="34">
        <v>28880</v>
      </c>
      <c r="F16" s="84">
        <f t="shared" si="0"/>
        <v>28880</v>
      </c>
      <c r="G16" s="33" t="s">
        <v>70</v>
      </c>
      <c r="H16" s="33" t="s">
        <v>160</v>
      </c>
      <c r="I16" s="53" t="s">
        <v>777</v>
      </c>
      <c r="J16" s="32"/>
    </row>
    <row r="17" spans="1:10" s="11" customFormat="1" ht="12" customHeight="1" x14ac:dyDescent="0.2">
      <c r="A17" s="52" t="s">
        <v>307</v>
      </c>
      <c r="B17" s="48" t="s">
        <v>92</v>
      </c>
      <c r="C17" s="37">
        <v>0</v>
      </c>
      <c r="D17" s="37">
        <v>0</v>
      </c>
      <c r="E17" s="34">
        <v>41340</v>
      </c>
      <c r="F17" s="84">
        <f t="shared" si="0"/>
        <v>41340</v>
      </c>
      <c r="G17" s="33" t="s">
        <v>70</v>
      </c>
      <c r="H17" s="33" t="s">
        <v>160</v>
      </c>
      <c r="I17" s="53" t="s">
        <v>777</v>
      </c>
      <c r="J17" s="32"/>
    </row>
    <row r="18" spans="1:10" s="11" customFormat="1" ht="12" customHeight="1" x14ac:dyDescent="0.2">
      <c r="A18" s="52" t="s">
        <v>306</v>
      </c>
      <c r="B18" s="48" t="s">
        <v>92</v>
      </c>
      <c r="C18" s="37">
        <v>0</v>
      </c>
      <c r="D18" s="37">
        <v>0</v>
      </c>
      <c r="E18" s="34">
        <v>43410</v>
      </c>
      <c r="F18" s="84">
        <f t="shared" si="0"/>
        <v>43410</v>
      </c>
      <c r="G18" s="33" t="s">
        <v>70</v>
      </c>
      <c r="H18" s="33" t="s">
        <v>160</v>
      </c>
      <c r="I18" s="53" t="s">
        <v>777</v>
      </c>
      <c r="J18" s="32"/>
    </row>
    <row r="19" spans="1:10" s="11" customFormat="1" ht="12" customHeight="1" x14ac:dyDescent="0.2">
      <c r="A19" s="52" t="s">
        <v>305</v>
      </c>
      <c r="B19" s="48" t="s">
        <v>92</v>
      </c>
      <c r="C19" s="37">
        <v>0</v>
      </c>
      <c r="D19" s="37">
        <v>0</v>
      </c>
      <c r="E19" s="34">
        <v>47170</v>
      </c>
      <c r="F19" s="84">
        <f t="shared" si="0"/>
        <v>47170</v>
      </c>
      <c r="G19" s="33" t="s">
        <v>70</v>
      </c>
      <c r="H19" s="33" t="s">
        <v>160</v>
      </c>
      <c r="I19" s="53" t="s">
        <v>777</v>
      </c>
      <c r="J19" s="32"/>
    </row>
    <row r="20" spans="1:10" s="11" customFormat="1" ht="12" customHeight="1" x14ac:dyDescent="0.2">
      <c r="A20" s="52" t="s">
        <v>304</v>
      </c>
      <c r="B20" s="48" t="s">
        <v>92</v>
      </c>
      <c r="C20" s="37">
        <v>0</v>
      </c>
      <c r="D20" s="37">
        <v>0</v>
      </c>
      <c r="E20" s="34">
        <v>50870</v>
      </c>
      <c r="F20" s="84">
        <f t="shared" si="0"/>
        <v>50870</v>
      </c>
      <c r="G20" s="33" t="s">
        <v>70</v>
      </c>
      <c r="H20" s="33" t="s">
        <v>160</v>
      </c>
      <c r="I20" s="53" t="s">
        <v>777</v>
      </c>
      <c r="J20" s="32"/>
    </row>
    <row r="21" spans="1:10" s="11" customFormat="1" ht="12" customHeight="1" x14ac:dyDescent="0.2">
      <c r="A21" s="52"/>
      <c r="B21" s="33"/>
      <c r="C21" s="37"/>
      <c r="D21" s="37"/>
      <c r="E21" s="34"/>
      <c r="F21" s="84"/>
      <c r="G21" s="33"/>
      <c r="H21" s="33"/>
      <c r="I21" s="33"/>
      <c r="J21" s="32"/>
    </row>
    <row r="22" spans="1:10" s="11" customFormat="1" ht="12" customHeight="1" x14ac:dyDescent="0.2">
      <c r="A22" s="52" t="s">
        <v>765</v>
      </c>
      <c r="B22" s="48" t="s">
        <v>92</v>
      </c>
      <c r="C22" s="37">
        <v>0</v>
      </c>
      <c r="D22" s="37">
        <v>0</v>
      </c>
      <c r="E22" s="34">
        <v>58720</v>
      </c>
      <c r="F22" s="84">
        <f t="shared" si="0"/>
        <v>58720</v>
      </c>
      <c r="G22" s="33" t="s">
        <v>70</v>
      </c>
      <c r="H22" s="33" t="s">
        <v>160</v>
      </c>
      <c r="I22" s="53" t="s">
        <v>777</v>
      </c>
      <c r="J22" s="32"/>
    </row>
    <row r="23" spans="1:10" s="11" customFormat="1" ht="12" customHeight="1" x14ac:dyDescent="0.2">
      <c r="A23" s="52" t="s">
        <v>766</v>
      </c>
      <c r="B23" s="48" t="s">
        <v>92</v>
      </c>
      <c r="C23" s="37">
        <v>0</v>
      </c>
      <c r="D23" s="37">
        <v>0</v>
      </c>
      <c r="E23" s="34">
        <v>62860</v>
      </c>
      <c r="F23" s="84">
        <f t="shared" si="0"/>
        <v>62860</v>
      </c>
      <c r="G23" s="33" t="s">
        <v>70</v>
      </c>
      <c r="H23" s="33" t="s">
        <v>160</v>
      </c>
      <c r="I23" s="53" t="s">
        <v>777</v>
      </c>
      <c r="J23" s="32"/>
    </row>
    <row r="24" spans="1:10" s="11" customFormat="1" ht="12" customHeight="1" x14ac:dyDescent="0.2">
      <c r="A24" s="52" t="s">
        <v>767</v>
      </c>
      <c r="B24" s="48" t="s">
        <v>92</v>
      </c>
      <c r="C24" s="37">
        <v>0</v>
      </c>
      <c r="D24" s="37">
        <v>0</v>
      </c>
      <c r="E24" s="34">
        <v>76650</v>
      </c>
      <c r="F24" s="84">
        <f t="shared" si="0"/>
        <v>76650</v>
      </c>
      <c r="G24" s="33" t="s">
        <v>70</v>
      </c>
      <c r="H24" s="33" t="s">
        <v>160</v>
      </c>
      <c r="I24" s="53" t="s">
        <v>777</v>
      </c>
      <c r="J24" s="32"/>
    </row>
    <row r="25" spans="1:10" s="11" customFormat="1" ht="12" customHeight="1" x14ac:dyDescent="0.2">
      <c r="A25" s="52" t="s">
        <v>768</v>
      </c>
      <c r="B25" s="48" t="s">
        <v>92</v>
      </c>
      <c r="C25" s="37">
        <v>0</v>
      </c>
      <c r="D25" s="37">
        <v>0</v>
      </c>
      <c r="E25" s="34">
        <v>64840</v>
      </c>
      <c r="F25" s="84">
        <f t="shared" si="0"/>
        <v>64840</v>
      </c>
      <c r="G25" s="33" t="s">
        <v>70</v>
      </c>
      <c r="H25" s="33" t="s">
        <v>160</v>
      </c>
      <c r="I25" s="53" t="s">
        <v>777</v>
      </c>
      <c r="J25" s="32"/>
    </row>
    <row r="26" spans="1:10" s="11" customFormat="1" ht="12" customHeight="1" x14ac:dyDescent="0.2">
      <c r="A26" s="52" t="s">
        <v>769</v>
      </c>
      <c r="B26" s="48" t="s">
        <v>92</v>
      </c>
      <c r="C26" s="37">
        <v>0</v>
      </c>
      <c r="D26" s="37">
        <v>0</v>
      </c>
      <c r="E26" s="34">
        <v>76870</v>
      </c>
      <c r="F26" s="84">
        <f t="shared" si="0"/>
        <v>76870</v>
      </c>
      <c r="G26" s="33" t="s">
        <v>70</v>
      </c>
      <c r="H26" s="33" t="s">
        <v>160</v>
      </c>
      <c r="I26" s="53" t="s">
        <v>777</v>
      </c>
      <c r="J26" s="32"/>
    </row>
    <row r="27" spans="1:10" s="11" customFormat="1" ht="12" customHeight="1" x14ac:dyDescent="0.2">
      <c r="A27" s="52"/>
      <c r="B27" s="33"/>
      <c r="C27" s="37"/>
      <c r="D27" s="37"/>
      <c r="E27" s="34"/>
      <c r="F27" s="84"/>
      <c r="G27" s="33"/>
      <c r="H27" s="33"/>
      <c r="I27" s="33"/>
      <c r="J27" s="32"/>
    </row>
    <row r="28" spans="1:10" s="11" customFormat="1" ht="12" customHeight="1" x14ac:dyDescent="0.2">
      <c r="A28" s="52" t="s">
        <v>770</v>
      </c>
      <c r="B28" s="48" t="s">
        <v>92</v>
      </c>
      <c r="C28" s="37">
        <v>0</v>
      </c>
      <c r="D28" s="37">
        <v>0</v>
      </c>
      <c r="E28" s="34">
        <v>43740</v>
      </c>
      <c r="F28" s="84">
        <f t="shared" ref="F28:F40" si="1">((E28*(1-$C$4/100)*(1-$F$4/100)))</f>
        <v>43740</v>
      </c>
      <c r="G28" s="33" t="s">
        <v>70</v>
      </c>
      <c r="H28" s="33" t="s">
        <v>160</v>
      </c>
      <c r="I28" s="53" t="s">
        <v>777</v>
      </c>
      <c r="J28" s="32"/>
    </row>
    <row r="29" spans="1:10" s="11" customFormat="1" ht="12" customHeight="1" x14ac:dyDescent="0.2">
      <c r="A29" s="52" t="s">
        <v>771</v>
      </c>
      <c r="B29" s="48" t="s">
        <v>92</v>
      </c>
      <c r="C29" s="37">
        <v>0</v>
      </c>
      <c r="D29" s="37">
        <v>0</v>
      </c>
      <c r="E29" s="34">
        <v>67070</v>
      </c>
      <c r="F29" s="84">
        <f t="shared" si="1"/>
        <v>67070</v>
      </c>
      <c r="G29" s="33" t="s">
        <v>70</v>
      </c>
      <c r="H29" s="33" t="s">
        <v>160</v>
      </c>
      <c r="I29" s="53" t="s">
        <v>777</v>
      </c>
      <c r="J29" s="32"/>
    </row>
    <row r="30" spans="1:10" s="11" customFormat="1" ht="12" customHeight="1" x14ac:dyDescent="0.2">
      <c r="A30" s="52" t="s">
        <v>772</v>
      </c>
      <c r="B30" s="48" t="s">
        <v>92</v>
      </c>
      <c r="C30" s="37">
        <v>0</v>
      </c>
      <c r="D30" s="37">
        <v>0</v>
      </c>
      <c r="E30" s="34">
        <v>42880</v>
      </c>
      <c r="F30" s="84">
        <f t="shared" si="1"/>
        <v>42880</v>
      </c>
      <c r="G30" s="33" t="s">
        <v>70</v>
      </c>
      <c r="H30" s="33" t="s">
        <v>160</v>
      </c>
      <c r="I30" s="53" t="s">
        <v>777</v>
      </c>
      <c r="J30" s="32"/>
    </row>
    <row r="31" spans="1:10" s="11" customFormat="1" ht="12" customHeight="1" x14ac:dyDescent="0.2">
      <c r="A31" s="52" t="s">
        <v>773</v>
      </c>
      <c r="B31" s="48" t="s">
        <v>92</v>
      </c>
      <c r="C31" s="37">
        <v>0</v>
      </c>
      <c r="D31" s="37">
        <v>0</v>
      </c>
      <c r="E31" s="34">
        <v>68410</v>
      </c>
      <c r="F31" s="84">
        <f t="shared" si="1"/>
        <v>68410</v>
      </c>
      <c r="G31" s="33" t="s">
        <v>70</v>
      </c>
      <c r="H31" s="33" t="s">
        <v>160</v>
      </c>
      <c r="I31" s="53" t="s">
        <v>777</v>
      </c>
      <c r="J31" s="32"/>
    </row>
    <row r="32" spans="1:10" s="11" customFormat="1" ht="12" customHeight="1" x14ac:dyDescent="0.2">
      <c r="A32" s="52" t="s">
        <v>774</v>
      </c>
      <c r="B32" s="48" t="s">
        <v>92</v>
      </c>
      <c r="C32" s="37">
        <v>0</v>
      </c>
      <c r="D32" s="37">
        <v>0</v>
      </c>
      <c r="E32" s="34">
        <v>94640</v>
      </c>
      <c r="F32" s="84">
        <f>((E32*(1-$C$4/100)*(1-$F$4/100)))</f>
        <v>94640</v>
      </c>
      <c r="G32" s="33" t="s">
        <v>70</v>
      </c>
      <c r="H32" s="33" t="s">
        <v>160</v>
      </c>
      <c r="I32" s="53" t="s">
        <v>777</v>
      </c>
      <c r="J32" s="32"/>
    </row>
    <row r="33" spans="1:10" s="11" customFormat="1" ht="12" customHeight="1" x14ac:dyDescent="0.2">
      <c r="A33" s="52" t="s">
        <v>916</v>
      </c>
      <c r="B33" s="48" t="s">
        <v>92</v>
      </c>
      <c r="C33" s="37">
        <v>0</v>
      </c>
      <c r="D33" s="37">
        <v>0</v>
      </c>
      <c r="E33" s="34">
        <v>49200</v>
      </c>
      <c r="F33" s="84">
        <f t="shared" si="1"/>
        <v>49200</v>
      </c>
      <c r="G33" s="33" t="s">
        <v>70</v>
      </c>
      <c r="H33" s="33" t="s">
        <v>160</v>
      </c>
      <c r="I33" s="53" t="s">
        <v>777</v>
      </c>
      <c r="J33" s="32"/>
    </row>
    <row r="34" spans="1:10" s="11" customFormat="1" ht="12" customHeight="1" x14ac:dyDescent="0.2">
      <c r="A34" s="52" t="s">
        <v>917</v>
      </c>
      <c r="B34" s="48" t="s">
        <v>92</v>
      </c>
      <c r="C34" s="37">
        <v>0</v>
      </c>
      <c r="D34" s="37">
        <v>0</v>
      </c>
      <c r="E34" s="34">
        <v>82240</v>
      </c>
      <c r="F34" s="84">
        <f t="shared" si="1"/>
        <v>82240</v>
      </c>
      <c r="G34" s="33" t="s">
        <v>70</v>
      </c>
      <c r="H34" s="33" t="s">
        <v>160</v>
      </c>
      <c r="I34" s="53" t="s">
        <v>777</v>
      </c>
      <c r="J34" s="32"/>
    </row>
    <row r="35" spans="1:10" s="11" customFormat="1" ht="12" customHeight="1" x14ac:dyDescent="0.2">
      <c r="A35" s="52" t="s">
        <v>918</v>
      </c>
      <c r="B35" s="48" t="s">
        <v>92</v>
      </c>
      <c r="C35" s="37">
        <v>0</v>
      </c>
      <c r="D35" s="37">
        <v>0</v>
      </c>
      <c r="E35" s="34">
        <v>88390</v>
      </c>
      <c r="F35" s="84">
        <f t="shared" si="1"/>
        <v>88390</v>
      </c>
      <c r="G35" s="33" t="s">
        <v>70</v>
      </c>
      <c r="H35" s="33" t="s">
        <v>160</v>
      </c>
      <c r="I35" s="53" t="s">
        <v>777</v>
      </c>
      <c r="J35" s="32"/>
    </row>
    <row r="36" spans="1:10" s="11" customFormat="1" ht="12" customHeight="1" x14ac:dyDescent="0.2">
      <c r="A36" s="52" t="s">
        <v>919</v>
      </c>
      <c r="B36" s="48" t="s">
        <v>92</v>
      </c>
      <c r="C36" s="37">
        <v>0</v>
      </c>
      <c r="D36" s="37">
        <v>0</v>
      </c>
      <c r="E36" s="34">
        <v>121230</v>
      </c>
      <c r="F36" s="84">
        <f t="shared" si="1"/>
        <v>121230</v>
      </c>
      <c r="G36" s="33" t="s">
        <v>70</v>
      </c>
      <c r="H36" s="33" t="s">
        <v>160</v>
      </c>
      <c r="I36" s="53" t="s">
        <v>777</v>
      </c>
      <c r="J36" s="32"/>
    </row>
    <row r="37" spans="1:10" s="11" customFormat="1" ht="12" customHeight="1" x14ac:dyDescent="0.2">
      <c r="A37" s="52" t="s">
        <v>920</v>
      </c>
      <c r="B37" s="48" t="s">
        <v>92</v>
      </c>
      <c r="C37" s="37">
        <v>0</v>
      </c>
      <c r="D37" s="37">
        <v>0</v>
      </c>
      <c r="E37" s="34">
        <v>55250</v>
      </c>
      <c r="F37" s="84">
        <f t="shared" si="1"/>
        <v>55250</v>
      </c>
      <c r="G37" s="33" t="s">
        <v>70</v>
      </c>
      <c r="H37" s="33" t="s">
        <v>160</v>
      </c>
      <c r="I37" s="53" t="s">
        <v>777</v>
      </c>
      <c r="J37" s="32"/>
    </row>
    <row r="38" spans="1:10" s="11" customFormat="1" ht="12" customHeight="1" x14ac:dyDescent="0.2">
      <c r="A38" s="52" t="s">
        <v>921</v>
      </c>
      <c r="B38" s="48" t="s">
        <v>92</v>
      </c>
      <c r="C38" s="37">
        <v>0</v>
      </c>
      <c r="D38" s="37">
        <v>0</v>
      </c>
      <c r="E38" s="34">
        <v>86280</v>
      </c>
      <c r="F38" s="84">
        <f t="shared" si="1"/>
        <v>86280</v>
      </c>
      <c r="G38" s="33" t="s">
        <v>70</v>
      </c>
      <c r="H38" s="33" t="s">
        <v>160</v>
      </c>
      <c r="I38" s="53" t="s">
        <v>777</v>
      </c>
      <c r="J38" s="149"/>
    </row>
    <row r="39" spans="1:10" s="11" customFormat="1" ht="12" customHeight="1" x14ac:dyDescent="0.2">
      <c r="A39" s="52" t="s">
        <v>922</v>
      </c>
      <c r="B39" s="48" t="s">
        <v>92</v>
      </c>
      <c r="C39" s="37">
        <v>0</v>
      </c>
      <c r="D39" s="37">
        <v>0</v>
      </c>
      <c r="E39" s="34">
        <v>99110</v>
      </c>
      <c r="F39" s="84">
        <f t="shared" si="1"/>
        <v>99110</v>
      </c>
      <c r="G39" s="33" t="s">
        <v>70</v>
      </c>
      <c r="H39" s="33" t="s">
        <v>160</v>
      </c>
      <c r="I39" s="53" t="s">
        <v>777</v>
      </c>
      <c r="J39" s="32"/>
    </row>
    <row r="40" spans="1:10" s="11" customFormat="1" ht="12" customHeight="1" x14ac:dyDescent="0.2">
      <c r="A40" s="52" t="s">
        <v>923</v>
      </c>
      <c r="B40" s="48" t="s">
        <v>92</v>
      </c>
      <c r="C40" s="37">
        <v>0</v>
      </c>
      <c r="D40" s="37">
        <v>0</v>
      </c>
      <c r="E40" s="34">
        <v>142140</v>
      </c>
      <c r="F40" s="84">
        <f t="shared" si="1"/>
        <v>142140</v>
      </c>
      <c r="G40" s="33" t="s">
        <v>70</v>
      </c>
      <c r="H40" s="33" t="s">
        <v>160</v>
      </c>
      <c r="I40" s="53" t="s">
        <v>777</v>
      </c>
      <c r="J40" s="32"/>
    </row>
    <row r="41" spans="1:10" s="11" customFormat="1" ht="12" customHeight="1" x14ac:dyDescent="0.2">
      <c r="A41" s="41"/>
      <c r="B41" s="50"/>
      <c r="C41" s="12"/>
      <c r="D41" s="10"/>
      <c r="E41" s="13"/>
      <c r="F41" s="14"/>
      <c r="H41" s="19"/>
      <c r="I41" s="5"/>
      <c r="J41" s="131"/>
    </row>
    <row r="42" spans="1:10" ht="12" customHeight="1" x14ac:dyDescent="0.2">
      <c r="A42" s="177" t="s">
        <v>105</v>
      </c>
      <c r="B42" s="45"/>
    </row>
    <row r="43" spans="1:10" ht="12" customHeight="1" x14ac:dyDescent="0.2">
      <c r="A43" s="76"/>
    </row>
    <row r="44" spans="1:10" ht="12" customHeight="1" x14ac:dyDescent="0.2">
      <c r="A44" s="82" t="s">
        <v>776</v>
      </c>
    </row>
    <row r="45" spans="1:10" ht="12" customHeight="1" x14ac:dyDescent="0.2">
      <c r="A45" s="82" t="s">
        <v>778</v>
      </c>
    </row>
    <row r="46" spans="1:10" ht="12" customHeight="1" x14ac:dyDescent="0.2">
      <c r="A46" s="44"/>
      <c r="B46" s="82"/>
    </row>
  </sheetData>
  <sheetProtection algorithmName="SHA-512" hashValue="RuDlBJJRQOQPyVsUu2JfiuJrvRBx3MZ8yikCTeJAamjJUaQBxbXPe/3vNuqjrS9ENdxL1LAk18zJIdgBzWA2nA==" saltValue="LCI6FT5YLCROodAYwzGmVA==" spinCount="100000" sheet="1" objects="1" scenarios="1"/>
  <autoFilter ref="A5:J5" xr:uid="{00000000-0009-0000-0000-00000D000000}"/>
  <customSheetViews>
    <customSheetView guid="{DCA99CA0-D9CB-11D6-B706-0000E83F46E3}" showPageBreaks="1" printArea="1" showRuler="0" topLeftCell="F1">
      <pane ySplit="5" topLeftCell="A42" activePane="bottomLeft" state="frozen"/>
      <selection pane="bottomLeft" activeCell="J46" sqref="J46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</customSheetView>
  </customSheetViews>
  <phoneticPr fontId="7" type="noConversion"/>
  <conditionalFormatting sqref="I6:I7">
    <cfRule type="cellIs" dxfId="19" priority="1" operator="equal">
      <formula>"S/Z"</formula>
    </cfRule>
    <cfRule type="cellIs" dxfId="18" priority="2" operator="equal">
      <formula>"Z"</formula>
    </cfRule>
    <cfRule type="cellIs" dxfId="17" priority="3" operator="equal">
      <formula>"S (Z)"</formula>
    </cfRule>
    <cfRule type="cellIs" dxfId="16" priority="4" operator="equal">
      <formula>"S"</formula>
    </cfRule>
  </conditionalFormatting>
  <conditionalFormatting sqref="I9:I14">
    <cfRule type="cellIs" dxfId="15" priority="34" operator="equal">
      <formula>"S/Z"</formula>
    </cfRule>
    <cfRule type="cellIs" dxfId="14" priority="35" operator="equal">
      <formula>"Z"</formula>
    </cfRule>
    <cfRule type="cellIs" dxfId="13" priority="36" operator="equal">
      <formula>"S (Z)"</formula>
    </cfRule>
    <cfRule type="cellIs" dxfId="12" priority="37" operator="equal">
      <formula>"S"</formula>
    </cfRule>
  </conditionalFormatting>
  <conditionalFormatting sqref="I16:I20">
    <cfRule type="cellIs" dxfId="11" priority="18" operator="equal">
      <formula>"S/Z"</formula>
    </cfRule>
    <cfRule type="cellIs" dxfId="10" priority="19" operator="equal">
      <formula>"Z"</formula>
    </cfRule>
    <cfRule type="cellIs" dxfId="9" priority="20" operator="equal">
      <formula>"S (Z)"</formula>
    </cfRule>
    <cfRule type="cellIs" dxfId="8" priority="21" operator="equal">
      <formula>"S"</formula>
    </cfRule>
  </conditionalFormatting>
  <conditionalFormatting sqref="I22:I26">
    <cfRule type="cellIs" dxfId="7" priority="10" operator="equal">
      <formula>"S/Z"</formula>
    </cfRule>
    <cfRule type="cellIs" dxfId="6" priority="11" operator="equal">
      <formula>"Z"</formula>
    </cfRule>
    <cfRule type="cellIs" dxfId="5" priority="12" operator="equal">
      <formula>"S (Z)"</formula>
    </cfRule>
    <cfRule type="cellIs" dxfId="4" priority="13" operator="equal">
      <formula>"S"</formula>
    </cfRule>
  </conditionalFormatting>
  <conditionalFormatting sqref="I28:I40">
    <cfRule type="cellIs" dxfId="3" priority="6" operator="equal">
      <formula>"S/Z"</formula>
    </cfRule>
    <cfRule type="cellIs" dxfId="2" priority="7" operator="equal">
      <formula>"Z"</formula>
    </cfRule>
    <cfRule type="cellIs" dxfId="1" priority="8" operator="equal">
      <formula>"S (Z)"</formula>
    </cfRule>
    <cfRule type="cellIs" dxfId="0" priority="9" operator="equal">
      <formula>"S"</formula>
    </cfRule>
  </conditionalFormatting>
  <hyperlinks>
    <hyperlink ref="F1" location="UVOD!A1" display="UVOD!A1" xr:uid="{00000000-0004-0000-0D00-000000000000}"/>
  </hyperlinks>
  <printOptions horizontalCentered="1" gridLines="1"/>
  <pageMargins left="0.19685039370078741" right="0.19685039370078741" top="0.66" bottom="0.19685039370078741" header="0.11811023622047245" footer="0.11811023622047245"/>
  <pageSetup paperSize="9" scale="95" orientation="landscape" horizontalDpi="300" verticalDpi="300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</sheetPr>
  <dimension ref="A1:R38"/>
  <sheetViews>
    <sheetView workbookViewId="0">
      <selection activeCell="G1" sqref="G1"/>
    </sheetView>
  </sheetViews>
  <sheetFormatPr defaultColWidth="9.140625" defaultRowHeight="15" x14ac:dyDescent="0.25"/>
  <cols>
    <col min="1" max="1" width="3.7109375" style="198" customWidth="1"/>
    <col min="2" max="2" width="12.28515625" style="198" customWidth="1"/>
    <col min="3" max="16384" width="9.140625" style="198"/>
  </cols>
  <sheetData>
    <row r="1" spans="1:18" ht="15.75" thickBot="1" x14ac:dyDescent="0.3">
      <c r="G1" s="178" t="s">
        <v>782</v>
      </c>
    </row>
    <row r="2" spans="1:18" ht="15.75" thickBot="1" x14ac:dyDescent="0.3"/>
    <row r="3" spans="1:18" s="202" customFormat="1" thickTop="1" x14ac:dyDescent="0.25">
      <c r="B3" s="203" t="s">
        <v>868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5"/>
    </row>
    <row r="4" spans="1:18" s="202" customFormat="1" ht="14.25" x14ac:dyDescent="0.25">
      <c r="B4" s="206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8"/>
    </row>
    <row r="5" spans="1:18" s="202" customFormat="1" ht="14.25" x14ac:dyDescent="0.25">
      <c r="A5" s="286"/>
      <c r="B5" s="206" t="s">
        <v>879</v>
      </c>
      <c r="C5" s="207"/>
      <c r="D5" s="209"/>
      <c r="E5" s="207"/>
      <c r="F5" s="210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8"/>
    </row>
    <row r="6" spans="1:18" s="202" customFormat="1" ht="14.25" x14ac:dyDescent="0.25">
      <c r="A6" s="286"/>
      <c r="B6" s="206"/>
      <c r="C6" s="207"/>
      <c r="D6" s="209"/>
      <c r="E6" s="207"/>
      <c r="F6" s="210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</row>
    <row r="7" spans="1:18" s="202" customFormat="1" ht="14.25" x14ac:dyDescent="0.25">
      <c r="A7" s="286"/>
      <c r="B7" s="206" t="s">
        <v>859</v>
      </c>
      <c r="C7" s="207"/>
      <c r="D7" s="209"/>
      <c r="E7" s="207"/>
      <c r="F7" s="210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8"/>
    </row>
    <row r="8" spans="1:18" s="202" customFormat="1" ht="14.25" x14ac:dyDescent="0.25">
      <c r="A8" s="286"/>
      <c r="B8" s="206"/>
      <c r="C8" s="207"/>
      <c r="D8" s="209"/>
      <c r="E8" s="207"/>
      <c r="F8" s="210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8"/>
    </row>
    <row r="9" spans="1:18" s="202" customFormat="1" ht="14.25" x14ac:dyDescent="0.25">
      <c r="A9" s="286"/>
      <c r="B9" s="206" t="s">
        <v>865</v>
      </c>
      <c r="C9" s="207"/>
      <c r="D9" s="209"/>
      <c r="E9" s="207"/>
      <c r="F9" s="210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8"/>
    </row>
    <row r="10" spans="1:18" s="202" customFormat="1" ht="14.25" x14ac:dyDescent="0.25">
      <c r="A10" s="286"/>
      <c r="B10" s="211"/>
      <c r="C10" s="207"/>
      <c r="D10" s="209"/>
      <c r="E10" s="207"/>
      <c r="F10" s="210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8"/>
    </row>
    <row r="11" spans="1:18" s="202" customFormat="1" ht="14.25" x14ac:dyDescent="0.25">
      <c r="A11" s="286"/>
      <c r="B11" s="212" t="s">
        <v>866</v>
      </c>
      <c r="C11" s="207"/>
      <c r="D11" s="209"/>
      <c r="E11" s="207"/>
      <c r="F11" s="210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8"/>
    </row>
    <row r="12" spans="1:18" s="202" customFormat="1" ht="14.25" x14ac:dyDescent="0.25">
      <c r="A12" s="286"/>
      <c r="B12" s="211"/>
      <c r="C12" s="207"/>
      <c r="D12" s="209"/>
      <c r="E12" s="207"/>
      <c r="F12" s="210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8"/>
    </row>
    <row r="13" spans="1:18" s="202" customFormat="1" ht="14.25" x14ac:dyDescent="0.25">
      <c r="A13" s="286"/>
      <c r="B13" s="213" t="s">
        <v>863</v>
      </c>
      <c r="C13" s="207"/>
      <c r="D13" s="209"/>
      <c r="E13" s="207"/>
      <c r="F13" s="210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8"/>
    </row>
    <row r="14" spans="1:18" s="202" customFormat="1" ht="14.25" x14ac:dyDescent="0.25">
      <c r="A14" s="286"/>
      <c r="B14" s="211" t="s">
        <v>873</v>
      </c>
      <c r="C14" s="207"/>
      <c r="D14" s="209"/>
      <c r="E14" s="207"/>
      <c r="F14" s="210"/>
      <c r="G14" s="207">
        <f>'1'!F11</f>
        <v>6280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</row>
    <row r="15" spans="1:18" s="202" customFormat="1" ht="14.25" x14ac:dyDescent="0.25">
      <c r="A15" s="286"/>
      <c r="B15" s="211" t="s">
        <v>867</v>
      </c>
      <c r="C15" s="207"/>
      <c r="D15" s="209"/>
      <c r="E15" s="207"/>
      <c r="F15" s="210"/>
      <c r="G15" s="207">
        <f>-G14*0.2</f>
        <v>-1256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8"/>
    </row>
    <row r="16" spans="1:18" s="202" customFormat="1" ht="14.25" x14ac:dyDescent="0.25">
      <c r="A16" s="286"/>
      <c r="B16" s="211" t="s">
        <v>869</v>
      </c>
      <c r="C16" s="207"/>
      <c r="D16" s="209"/>
      <c r="E16" s="207"/>
      <c r="F16" s="210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8"/>
    </row>
    <row r="17" spans="1:18" s="202" customFormat="1" ht="14.25" x14ac:dyDescent="0.25">
      <c r="A17" s="286"/>
      <c r="B17" s="211" t="s">
        <v>871</v>
      </c>
      <c r="C17" s="207"/>
      <c r="D17" s="209"/>
      <c r="E17" s="207"/>
      <c r="F17" s="210"/>
      <c r="G17" s="207">
        <f>101.6*44</f>
        <v>4470.3999999999996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8"/>
    </row>
    <row r="18" spans="1:18" s="202" customFormat="1" ht="14.25" x14ac:dyDescent="0.25">
      <c r="A18" s="286"/>
      <c r="B18" s="211" t="s">
        <v>870</v>
      </c>
      <c r="C18" s="207"/>
      <c r="D18" s="209"/>
      <c r="E18" s="207"/>
      <c r="F18" s="210"/>
      <c r="G18" s="207">
        <f>G14+G15+G17</f>
        <v>9494.4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8"/>
    </row>
    <row r="19" spans="1:18" s="202" customFormat="1" ht="14.25" x14ac:dyDescent="0.25">
      <c r="A19" s="286"/>
      <c r="B19" s="211" t="s">
        <v>875</v>
      </c>
      <c r="C19" s="207"/>
      <c r="D19" s="209"/>
      <c r="E19" s="207"/>
      <c r="F19" s="210"/>
      <c r="G19" s="207">
        <f>-G18*0.01</f>
        <v>-94.944000000000003</v>
      </c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8"/>
    </row>
    <row r="20" spans="1:18" s="202" customFormat="1" thickBot="1" x14ac:dyDescent="0.3">
      <c r="A20" s="286"/>
      <c r="B20" s="214" t="s">
        <v>861</v>
      </c>
      <c r="C20" s="215"/>
      <c r="D20" s="216"/>
      <c r="E20" s="215"/>
      <c r="F20" s="217"/>
      <c r="G20" s="218">
        <f>G18+G19</f>
        <v>9399.4560000000001</v>
      </c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9"/>
    </row>
    <row r="21" spans="1:18" s="202" customFormat="1" ht="15.75" thickTop="1" thickBot="1" x14ac:dyDescent="0.3">
      <c r="B21" s="220"/>
      <c r="D21" s="221"/>
      <c r="F21" s="222"/>
    </row>
    <row r="22" spans="1:18" s="202" customFormat="1" thickTop="1" x14ac:dyDescent="0.25">
      <c r="B22" s="203" t="s">
        <v>872</v>
      </c>
      <c r="C22" s="204"/>
      <c r="D22" s="223"/>
      <c r="E22" s="204"/>
      <c r="F22" s="22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5"/>
    </row>
    <row r="23" spans="1:18" s="202" customFormat="1" ht="14.25" x14ac:dyDescent="0.25">
      <c r="B23" s="211"/>
      <c r="C23" s="207"/>
      <c r="D23" s="209"/>
      <c r="E23" s="207"/>
      <c r="F23" s="210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8"/>
    </row>
    <row r="24" spans="1:18" s="202" customFormat="1" ht="14.25" x14ac:dyDescent="0.25">
      <c r="A24" s="287"/>
      <c r="B24" s="206" t="s">
        <v>878</v>
      </c>
      <c r="C24" s="207"/>
      <c r="D24" s="209"/>
      <c r="E24" s="207"/>
      <c r="F24" s="210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8"/>
    </row>
    <row r="25" spans="1:18" s="202" customFormat="1" ht="14.25" x14ac:dyDescent="0.25">
      <c r="A25" s="287"/>
      <c r="B25" s="206"/>
      <c r="C25" s="207"/>
      <c r="D25" s="209"/>
      <c r="E25" s="207"/>
      <c r="F25" s="210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8"/>
    </row>
    <row r="26" spans="1:18" s="202" customFormat="1" ht="14.25" x14ac:dyDescent="0.25">
      <c r="A26" s="287"/>
      <c r="B26" s="206" t="s">
        <v>859</v>
      </c>
      <c r="C26" s="207"/>
      <c r="D26" s="209"/>
      <c r="E26" s="207"/>
      <c r="F26" s="210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8"/>
    </row>
    <row r="27" spans="1:18" s="202" customFormat="1" ht="14.25" x14ac:dyDescent="0.25">
      <c r="A27" s="287"/>
      <c r="B27" s="206"/>
      <c r="C27" s="207"/>
      <c r="D27" s="209"/>
      <c r="E27" s="207"/>
      <c r="F27" s="210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8"/>
    </row>
    <row r="28" spans="1:18" s="202" customFormat="1" ht="14.25" x14ac:dyDescent="0.25">
      <c r="A28" s="287"/>
      <c r="B28" s="206" t="s">
        <v>876</v>
      </c>
      <c r="C28" s="207"/>
      <c r="D28" s="209"/>
      <c r="E28" s="207"/>
      <c r="F28" s="210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8"/>
    </row>
    <row r="29" spans="1:18" s="202" customFormat="1" ht="14.25" x14ac:dyDescent="0.25">
      <c r="A29" s="287"/>
      <c r="B29" s="211"/>
      <c r="C29" s="207"/>
      <c r="D29" s="209"/>
      <c r="E29" s="207"/>
      <c r="F29" s="210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8"/>
    </row>
    <row r="30" spans="1:18" s="202" customFormat="1" ht="14.25" x14ac:dyDescent="0.25">
      <c r="A30" s="287"/>
      <c r="B30" s="212" t="s">
        <v>866</v>
      </c>
      <c r="C30" s="207"/>
      <c r="D30" s="209"/>
      <c r="E30" s="207"/>
      <c r="F30" s="210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8"/>
    </row>
    <row r="31" spans="1:18" s="202" customFormat="1" ht="14.25" x14ac:dyDescent="0.25">
      <c r="A31" s="287"/>
      <c r="B31" s="211"/>
      <c r="C31" s="207"/>
      <c r="D31" s="209"/>
      <c r="E31" s="207"/>
      <c r="F31" s="210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8"/>
    </row>
    <row r="32" spans="1:18" s="202" customFormat="1" ht="14.25" x14ac:dyDescent="0.25">
      <c r="A32" s="287"/>
      <c r="B32" s="225" t="s">
        <v>862</v>
      </c>
      <c r="C32" s="207"/>
      <c r="D32" s="209"/>
      <c r="E32" s="207"/>
      <c r="F32" s="210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8"/>
    </row>
    <row r="33" spans="1:18" s="202" customFormat="1" ht="14.25" x14ac:dyDescent="0.25">
      <c r="A33" s="287"/>
      <c r="B33" s="211" t="s">
        <v>874</v>
      </c>
      <c r="C33" s="207"/>
      <c r="D33" s="209"/>
      <c r="E33" s="207"/>
      <c r="F33" s="210"/>
      <c r="G33" s="207">
        <v>42610</v>
      </c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8"/>
    </row>
    <row r="34" spans="1:18" s="202" customFormat="1" ht="14.25" x14ac:dyDescent="0.25">
      <c r="A34" s="287"/>
      <c r="B34" s="211" t="s">
        <v>860</v>
      </c>
      <c r="C34" s="207"/>
      <c r="D34" s="209"/>
      <c r="E34" s="207"/>
      <c r="F34" s="210"/>
      <c r="G34" s="207">
        <f>-G33*0.2</f>
        <v>-8522</v>
      </c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8"/>
    </row>
    <row r="35" spans="1:18" s="202" customFormat="1" ht="14.25" x14ac:dyDescent="0.25">
      <c r="A35" s="287"/>
      <c r="B35" s="211" t="s">
        <v>870</v>
      </c>
      <c r="C35" s="207"/>
      <c r="D35" s="209"/>
      <c r="E35" s="207"/>
      <c r="F35" s="210"/>
      <c r="G35" s="207">
        <f>G33+G34</f>
        <v>34088</v>
      </c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8"/>
    </row>
    <row r="36" spans="1:18" s="202" customFormat="1" ht="14.25" x14ac:dyDescent="0.25">
      <c r="A36" s="287"/>
      <c r="B36" s="211" t="s">
        <v>875</v>
      </c>
      <c r="C36" s="226"/>
      <c r="D36" s="227"/>
      <c r="E36" s="226"/>
      <c r="F36" s="228"/>
      <c r="G36" s="207">
        <f>-G35*0.01</f>
        <v>-340.88</v>
      </c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8"/>
    </row>
    <row r="37" spans="1:18" s="202" customFormat="1" thickBot="1" x14ac:dyDescent="0.3">
      <c r="A37" s="287"/>
      <c r="B37" s="214" t="s">
        <v>861</v>
      </c>
      <c r="C37" s="215"/>
      <c r="D37" s="216"/>
      <c r="E37" s="215"/>
      <c r="F37" s="217"/>
      <c r="G37" s="218">
        <f>G35+G36</f>
        <v>33747.120000000003</v>
      </c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9"/>
    </row>
    <row r="38" spans="1:18" ht="15.75" thickTop="1" x14ac:dyDescent="0.25">
      <c r="B38" s="199"/>
      <c r="D38" s="200"/>
      <c r="F38" s="201"/>
    </row>
  </sheetData>
  <sheetProtection password="CC61" sheet="1" objects="1" scenarios="1"/>
  <mergeCells count="2">
    <mergeCell ref="A5:A20"/>
    <mergeCell ref="A24:A37"/>
  </mergeCells>
  <hyperlinks>
    <hyperlink ref="G1" location="UVOD!A1" display="UVOD!A1" xr:uid="{00000000-0004-0000-0E00-000000000000}"/>
  </hyperlinks>
  <pageMargins left="0.7" right="0.7" top="0.78740157499999996" bottom="0.78740157499999996" header="0.3" footer="0.3"/>
  <pageSetup orientation="portrait" r:id="rId1"/>
  <ignoredErrors>
    <ignoredError sqref="G3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4.9989318521683403E-2"/>
  </sheetPr>
  <dimension ref="A1:B8"/>
  <sheetViews>
    <sheetView workbookViewId="0"/>
  </sheetViews>
  <sheetFormatPr defaultColWidth="9.140625" defaultRowHeight="15.75" x14ac:dyDescent="0.2"/>
  <cols>
    <col min="1" max="16384" width="9.140625" style="265"/>
  </cols>
  <sheetData>
    <row r="1" spans="1:2" ht="16.5" thickBot="1" x14ac:dyDescent="0.25">
      <c r="A1" s="178" t="s">
        <v>782</v>
      </c>
    </row>
    <row r="2" spans="1:2" x14ac:dyDescent="0.2">
      <c r="B2" s="266" t="s">
        <v>930</v>
      </c>
    </row>
    <row r="3" spans="1:2" x14ac:dyDescent="0.2">
      <c r="B3" s="264"/>
    </row>
    <row r="4" spans="1:2" x14ac:dyDescent="0.2">
      <c r="A4" s="263" t="s">
        <v>931</v>
      </c>
      <c r="B4" s="264" t="s">
        <v>988</v>
      </c>
    </row>
    <row r="5" spans="1:2" x14ac:dyDescent="0.2">
      <c r="A5" s="263"/>
      <c r="B5" s="264"/>
    </row>
    <row r="6" spans="1:2" x14ac:dyDescent="0.2">
      <c r="A6" s="263" t="s">
        <v>932</v>
      </c>
      <c r="B6" s="264" t="s">
        <v>989</v>
      </c>
    </row>
    <row r="7" spans="1:2" x14ac:dyDescent="0.2">
      <c r="B7" s="264"/>
    </row>
    <row r="8" spans="1:2" x14ac:dyDescent="0.2">
      <c r="B8" s="264" t="s">
        <v>933</v>
      </c>
    </row>
  </sheetData>
  <sheetProtection algorithmName="SHA-512" hashValue="o/MIRcVj5MhHlWuduLqKfwqBJrX0mR2vsL+apAdYmnnmIft0HWJEVggbkHv8J0WK//Ey7H58LtNSwFryIpDFtw==" saltValue="JU4WwLw4S3rA8jeovmdoUA==" spinCount="100000" sheet="1" objects="1" scenarios="1"/>
  <hyperlinks>
    <hyperlink ref="A1" location="UVOD!A1" display="UVOD!A1" xr:uid="{00000000-0004-0000-0F00-000000000000}"/>
  </hyperlinks>
  <pageMargins left="0.7" right="0.7" top="0.78740157499999996" bottom="0.78740157499999996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79998168889431442"/>
  </sheetPr>
  <dimension ref="G1"/>
  <sheetViews>
    <sheetView workbookViewId="0">
      <selection activeCell="G1" sqref="G1"/>
    </sheetView>
  </sheetViews>
  <sheetFormatPr defaultColWidth="9.140625" defaultRowHeight="12.75" x14ac:dyDescent="0.2"/>
  <cols>
    <col min="1" max="16384" width="9.140625" style="197"/>
  </cols>
  <sheetData>
    <row r="1" spans="7:7" ht="15.75" thickBot="1" x14ac:dyDescent="0.25">
      <c r="G1" s="178" t="s">
        <v>782</v>
      </c>
    </row>
  </sheetData>
  <sheetProtection algorithmName="SHA-512" hashValue="mboXbI8YA/raH26Wv0nXQE/RVfB6vNTRKgqNvD0U4T4wscNmvizoisW6Xp1Q5EGtKfyCKhoDiFhSkqdsTB87CQ==" saltValue="Xay8WklNnqVwW2RvxCzzEg==" spinCount="100000" sheet="1" objects="1" scenarios="1"/>
  <hyperlinks>
    <hyperlink ref="G1" location="UVOD!A1" display="UVOD!A1" xr:uid="{00000000-0004-0000-1000-000000000000}"/>
  </hyperlink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1:H30"/>
  <sheetViews>
    <sheetView workbookViewId="0">
      <selection activeCell="G1" sqref="G1"/>
    </sheetView>
  </sheetViews>
  <sheetFormatPr defaultColWidth="9.140625" defaultRowHeight="12.75" x14ac:dyDescent="0.2"/>
  <cols>
    <col min="1" max="1" width="3.7109375" style="197" customWidth="1"/>
    <col min="2" max="16384" width="9.140625" style="197"/>
  </cols>
  <sheetData>
    <row r="1" spans="2:8" ht="15.75" thickBot="1" x14ac:dyDescent="0.25">
      <c r="G1" s="178" t="s">
        <v>782</v>
      </c>
    </row>
    <row r="3" spans="2:8" ht="15" x14ac:dyDescent="0.25">
      <c r="B3" s="232" t="s">
        <v>881</v>
      </c>
      <c r="C3" s="233" t="s">
        <v>888</v>
      </c>
      <c r="D3" s="234"/>
      <c r="E3" s="234"/>
      <c r="F3" s="234"/>
      <c r="G3" s="235"/>
      <c r="H3" s="198"/>
    </row>
    <row r="4" spans="2:8" ht="15" x14ac:dyDescent="0.25">
      <c r="B4" s="236" t="s">
        <v>882</v>
      </c>
      <c r="C4" s="237" t="s">
        <v>889</v>
      </c>
      <c r="D4" s="238"/>
      <c r="E4" s="238"/>
      <c r="F4" s="238"/>
      <c r="G4" s="239"/>
      <c r="H4" s="198"/>
    </row>
    <row r="5" spans="2:8" ht="15" x14ac:dyDescent="0.25">
      <c r="B5" s="236" t="s">
        <v>883</v>
      </c>
      <c r="C5" s="237" t="s">
        <v>890</v>
      </c>
      <c r="D5" s="238"/>
      <c r="E5" s="238"/>
      <c r="F5" s="238"/>
      <c r="G5" s="239"/>
      <c r="H5" s="198"/>
    </row>
    <row r="6" spans="2:8" ht="15" x14ac:dyDescent="0.25">
      <c r="B6" s="236" t="s">
        <v>884</v>
      </c>
      <c r="C6" s="237" t="s">
        <v>891</v>
      </c>
      <c r="D6" s="238"/>
      <c r="E6" s="238"/>
      <c r="F6" s="238"/>
      <c r="G6" s="239"/>
      <c r="H6" s="198"/>
    </row>
    <row r="7" spans="2:8" ht="15" x14ac:dyDescent="0.25">
      <c r="B7" s="236" t="s">
        <v>885</v>
      </c>
      <c r="C7" s="237" t="s">
        <v>892</v>
      </c>
      <c r="D7" s="238"/>
      <c r="E7" s="238"/>
      <c r="F7" s="238"/>
      <c r="G7" s="239"/>
      <c r="H7" s="198"/>
    </row>
    <row r="8" spans="2:8" ht="15" x14ac:dyDescent="0.25">
      <c r="B8" s="236" t="s">
        <v>886</v>
      </c>
      <c r="C8" s="237" t="s">
        <v>893</v>
      </c>
      <c r="D8" s="238"/>
      <c r="E8" s="238"/>
      <c r="F8" s="238"/>
      <c r="G8" s="239"/>
      <c r="H8" s="198"/>
    </row>
    <row r="9" spans="2:8" ht="15" x14ac:dyDescent="0.25">
      <c r="B9" s="236" t="s">
        <v>887</v>
      </c>
      <c r="C9" s="237" t="s">
        <v>894</v>
      </c>
      <c r="D9" s="238"/>
      <c r="E9" s="238"/>
      <c r="F9" s="238"/>
      <c r="G9" s="239"/>
      <c r="H9" s="198"/>
    </row>
    <row r="10" spans="2:8" ht="15" x14ac:dyDescent="0.25">
      <c r="B10" s="198"/>
      <c r="C10" s="198"/>
      <c r="D10" s="198"/>
      <c r="E10" s="198"/>
      <c r="F10" s="198"/>
      <c r="G10" s="198"/>
      <c r="H10" s="198"/>
    </row>
    <row r="11" spans="2:8" ht="15" x14ac:dyDescent="0.25">
      <c r="B11" s="198"/>
      <c r="C11" s="198"/>
      <c r="D11" s="198"/>
      <c r="E11" s="198"/>
      <c r="F11" s="198"/>
      <c r="G11" s="198"/>
      <c r="H11" s="198"/>
    </row>
    <row r="12" spans="2:8" ht="15" x14ac:dyDescent="0.25">
      <c r="B12" s="198"/>
      <c r="C12" s="198"/>
      <c r="D12" s="198"/>
      <c r="E12" s="198"/>
      <c r="F12" s="198"/>
      <c r="G12" s="198"/>
      <c r="H12" s="198"/>
    </row>
    <row r="13" spans="2:8" ht="15" x14ac:dyDescent="0.25">
      <c r="B13" s="198"/>
      <c r="C13" s="198"/>
      <c r="D13" s="198"/>
      <c r="E13" s="198"/>
      <c r="F13" s="198"/>
      <c r="G13" s="198"/>
      <c r="H13" s="198"/>
    </row>
    <row r="14" spans="2:8" ht="15" x14ac:dyDescent="0.25">
      <c r="B14" s="198"/>
      <c r="C14" s="198"/>
      <c r="D14" s="198"/>
      <c r="E14" s="198"/>
      <c r="F14" s="198"/>
      <c r="G14" s="198"/>
      <c r="H14" s="198"/>
    </row>
    <row r="15" spans="2:8" ht="15" x14ac:dyDescent="0.25">
      <c r="B15" s="198"/>
      <c r="C15" s="198"/>
      <c r="D15" s="198"/>
      <c r="E15" s="198"/>
      <c r="F15" s="198"/>
      <c r="G15" s="198"/>
      <c r="H15" s="198"/>
    </row>
    <row r="16" spans="2:8" ht="15" x14ac:dyDescent="0.25">
      <c r="B16" s="198"/>
      <c r="C16" s="198"/>
      <c r="D16" s="198"/>
      <c r="E16" s="198"/>
      <c r="F16" s="198"/>
      <c r="G16" s="198"/>
      <c r="H16" s="198"/>
    </row>
    <row r="17" spans="2:8" ht="15" x14ac:dyDescent="0.25">
      <c r="B17" s="198"/>
      <c r="C17" s="198"/>
      <c r="D17" s="198"/>
      <c r="E17" s="198"/>
      <c r="F17" s="198"/>
      <c r="G17" s="198"/>
      <c r="H17" s="198"/>
    </row>
    <row r="18" spans="2:8" ht="15" x14ac:dyDescent="0.25">
      <c r="B18" s="198"/>
      <c r="C18" s="198"/>
      <c r="D18" s="198"/>
      <c r="E18" s="198"/>
      <c r="F18" s="198"/>
      <c r="G18" s="198"/>
      <c r="H18" s="198"/>
    </row>
    <row r="19" spans="2:8" ht="15" x14ac:dyDescent="0.25">
      <c r="B19" s="198"/>
      <c r="C19" s="198"/>
      <c r="D19" s="198"/>
      <c r="E19" s="198"/>
      <c r="F19" s="198"/>
      <c r="G19" s="198"/>
      <c r="H19" s="198"/>
    </row>
    <row r="20" spans="2:8" ht="15" x14ac:dyDescent="0.25">
      <c r="B20" s="198"/>
      <c r="C20" s="198"/>
      <c r="D20" s="198"/>
      <c r="E20" s="198"/>
      <c r="F20" s="198"/>
      <c r="G20" s="198"/>
      <c r="H20" s="198"/>
    </row>
    <row r="21" spans="2:8" ht="15" x14ac:dyDescent="0.25">
      <c r="B21" s="198"/>
      <c r="C21" s="198"/>
      <c r="D21" s="198"/>
      <c r="E21" s="198"/>
      <c r="F21" s="198"/>
      <c r="G21" s="198"/>
      <c r="H21" s="198"/>
    </row>
    <row r="22" spans="2:8" ht="15" x14ac:dyDescent="0.25">
      <c r="B22" s="198"/>
      <c r="C22" s="198"/>
      <c r="D22" s="198"/>
      <c r="E22" s="198"/>
      <c r="F22" s="198"/>
      <c r="G22" s="198"/>
      <c r="H22" s="198"/>
    </row>
    <row r="23" spans="2:8" ht="15" x14ac:dyDescent="0.25">
      <c r="B23" s="198"/>
      <c r="C23" s="198"/>
      <c r="D23" s="198"/>
      <c r="E23" s="198"/>
      <c r="F23" s="198"/>
      <c r="G23" s="198"/>
      <c r="H23" s="198"/>
    </row>
    <row r="24" spans="2:8" ht="15" x14ac:dyDescent="0.25">
      <c r="B24" s="198"/>
      <c r="C24" s="198"/>
      <c r="D24" s="198"/>
      <c r="E24" s="198"/>
      <c r="F24" s="198"/>
      <c r="G24" s="198"/>
      <c r="H24" s="198"/>
    </row>
    <row r="25" spans="2:8" ht="15" x14ac:dyDescent="0.25">
      <c r="B25" s="198"/>
      <c r="C25" s="198"/>
      <c r="D25" s="198"/>
      <c r="E25" s="198"/>
      <c r="F25" s="198"/>
      <c r="G25" s="198"/>
      <c r="H25" s="198"/>
    </row>
    <row r="26" spans="2:8" ht="15" x14ac:dyDescent="0.25">
      <c r="B26" s="198"/>
      <c r="C26" s="198"/>
      <c r="D26" s="198"/>
      <c r="E26" s="198"/>
      <c r="F26" s="198"/>
      <c r="G26" s="198"/>
      <c r="H26" s="198"/>
    </row>
    <row r="27" spans="2:8" ht="15" x14ac:dyDescent="0.25">
      <c r="B27" s="198"/>
      <c r="C27" s="198"/>
      <c r="D27" s="198"/>
      <c r="E27" s="198"/>
      <c r="F27" s="198"/>
      <c r="G27" s="198"/>
      <c r="H27" s="198"/>
    </row>
    <row r="28" spans="2:8" ht="15" x14ac:dyDescent="0.25">
      <c r="B28" s="198"/>
      <c r="C28" s="198"/>
      <c r="D28" s="198"/>
      <c r="E28" s="198"/>
      <c r="F28" s="198"/>
      <c r="G28" s="198"/>
      <c r="H28" s="198"/>
    </row>
    <row r="29" spans="2:8" ht="15" x14ac:dyDescent="0.25">
      <c r="B29" s="198"/>
      <c r="C29" s="198"/>
      <c r="D29" s="198"/>
      <c r="E29" s="198"/>
      <c r="F29" s="198"/>
      <c r="G29" s="198"/>
      <c r="H29" s="198"/>
    </row>
    <row r="30" spans="2:8" ht="15" x14ac:dyDescent="0.25">
      <c r="B30" s="198"/>
      <c r="C30" s="198"/>
      <c r="D30" s="198"/>
      <c r="E30" s="198"/>
      <c r="F30" s="198"/>
      <c r="G30" s="198"/>
      <c r="H30" s="198"/>
    </row>
  </sheetData>
  <sheetProtection algorithmName="SHA-512" hashValue="0zbmS4RffWwB3RZg6DOgbVNxGvhojxdOVU6aQkeSukygpEvVtWxJrwVNb7UoYMjN8xTWHp0U+zK66WT+TlqiYg==" saltValue="5OjdU7N6smKT9dlAoIsyBQ==" spinCount="100000" sheet="1" objects="1" scenarios="1"/>
  <hyperlinks>
    <hyperlink ref="G1" location="UVOD!A1" display="UVOD!A1" xr:uid="{00000000-0004-0000-1100-000000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8"/>
    <pageSetUpPr fitToPage="1"/>
  </sheetPr>
  <dimension ref="A1:EN75"/>
  <sheetViews>
    <sheetView showGridLines="0" showRowColHeaders="0" zoomScaleNormal="100" workbookViewId="0">
      <pane xSplit="2" ySplit="5" topLeftCell="C6" activePane="bottomRight" state="frozen"/>
      <selection activeCell="A5" sqref="A5"/>
      <selection pane="topRight" activeCell="A5" sqref="A5"/>
      <selection pane="bottomLeft" activeCell="A5" sqref="A5"/>
      <selection pane="bottomRight" activeCell="B5" sqref="B5"/>
    </sheetView>
  </sheetViews>
  <sheetFormatPr defaultRowHeight="12" customHeight="1" x14ac:dyDescent="0.2"/>
  <cols>
    <col min="1" max="1" width="14.7109375" style="101" hidden="1" customWidth="1"/>
    <col min="2" max="2" width="41.28515625" style="44" customWidth="1"/>
    <col min="3" max="3" width="15.42578125" style="20" bestFit="1" customWidth="1"/>
    <col min="4" max="4" width="8.7109375" style="31" customWidth="1"/>
    <col min="5" max="5" width="8.7109375" style="20" customWidth="1"/>
    <col min="6" max="6" width="9.7109375" style="140" customWidth="1"/>
    <col min="7" max="7" width="9.7109375" style="6" customWidth="1"/>
    <col min="8" max="8" width="3.7109375" style="20" customWidth="1"/>
    <col min="9" max="9" width="4.85546875" style="20" customWidth="1"/>
    <col min="10" max="10" width="8.85546875" style="20" bestFit="1" customWidth="1"/>
    <col min="11" max="11" width="35.28515625" style="129" bestFit="1" customWidth="1"/>
    <col min="12" max="12" width="12" bestFit="1" customWidth="1"/>
  </cols>
  <sheetData>
    <row r="1" spans="1:12" ht="15" customHeight="1" thickBot="1" x14ac:dyDescent="0.25">
      <c r="A1" s="102"/>
      <c r="B1" s="42"/>
      <c r="C1" s="24"/>
      <c r="D1" s="51"/>
      <c r="E1" s="25"/>
      <c r="F1" s="139"/>
      <c r="G1" s="178" t="s">
        <v>782</v>
      </c>
      <c r="H1" s="24"/>
      <c r="I1" s="28"/>
      <c r="J1" s="28"/>
      <c r="L1" s="60"/>
    </row>
    <row r="2" spans="1:12" s="60" customFormat="1" ht="12.75" x14ac:dyDescent="0.2">
      <c r="A2" s="107"/>
      <c r="B2" s="56"/>
      <c r="C2" s="57"/>
      <c r="D2" s="54" t="s">
        <v>975</v>
      </c>
      <c r="E2" s="54" t="s">
        <v>976</v>
      </c>
      <c r="F2" s="54"/>
      <c r="G2" s="59"/>
      <c r="H2" s="57"/>
      <c r="I2" s="57"/>
      <c r="J2" s="57"/>
      <c r="K2" s="129"/>
    </row>
    <row r="3" spans="1:12" s="60" customFormat="1" ht="13.5" customHeight="1" x14ac:dyDescent="0.2">
      <c r="A3" s="108"/>
      <c r="B3" s="62"/>
      <c r="C3" s="179" t="s">
        <v>818</v>
      </c>
      <c r="D3" s="115">
        <f>UVOD!$D$5</f>
        <v>0</v>
      </c>
      <c r="E3" s="115">
        <f>UVOD!E5</f>
        <v>0</v>
      </c>
      <c r="F3" s="58"/>
      <c r="G3" s="57"/>
      <c r="H3" s="63"/>
      <c r="J3" s="109"/>
      <c r="K3" s="129"/>
    </row>
    <row r="4" spans="1:12" s="60" customFormat="1" ht="13.5" customHeight="1" thickBot="1" x14ac:dyDescent="0.25">
      <c r="A4" s="108"/>
      <c r="B4" s="56"/>
      <c r="C4" s="187" t="s">
        <v>819</v>
      </c>
      <c r="D4" s="188">
        <f>UVOD!$D$9</f>
        <v>0</v>
      </c>
      <c r="E4" s="278"/>
      <c r="F4" s="190" t="s">
        <v>820</v>
      </c>
      <c r="G4" s="83">
        <f>UVOD!$D$6</f>
        <v>0</v>
      </c>
      <c r="H4" s="63"/>
      <c r="J4" s="61"/>
      <c r="K4" s="129"/>
    </row>
    <row r="5" spans="1:12" s="1" customFormat="1" ht="85.5" customHeight="1" thickBot="1" x14ac:dyDescent="0.25">
      <c r="A5" s="105" t="s">
        <v>258</v>
      </c>
      <c r="B5" s="180" t="s">
        <v>38</v>
      </c>
      <c r="C5" s="189" t="s">
        <v>74</v>
      </c>
      <c r="D5" s="185" t="s">
        <v>533</v>
      </c>
      <c r="E5" s="185" t="s">
        <v>532</v>
      </c>
      <c r="F5" s="181" t="s">
        <v>472</v>
      </c>
      <c r="G5" s="182" t="s">
        <v>527</v>
      </c>
      <c r="H5" s="183" t="s">
        <v>39</v>
      </c>
      <c r="I5" s="183" t="s">
        <v>40</v>
      </c>
      <c r="J5" s="183" t="s">
        <v>75</v>
      </c>
      <c r="K5" s="184" t="s">
        <v>779</v>
      </c>
    </row>
    <row r="6" spans="1:12" ht="12" customHeight="1" x14ac:dyDescent="0.2">
      <c r="A6" s="124">
        <v>11110089</v>
      </c>
      <c r="B6" s="196" t="s">
        <v>958</v>
      </c>
      <c r="C6" s="33" t="s">
        <v>78</v>
      </c>
      <c r="D6" s="150">
        <v>29</v>
      </c>
      <c r="E6" s="150">
        <v>0</v>
      </c>
      <c r="F6" s="156">
        <v>5620</v>
      </c>
      <c r="G6" s="35">
        <f>(((1-$D$4/100)*F6+(D6*$D$3)+(E6*$E$3))*(1-$G$4/100))</f>
        <v>5620</v>
      </c>
      <c r="H6" s="151" t="s">
        <v>70</v>
      </c>
      <c r="I6" s="151" t="s">
        <v>49</v>
      </c>
      <c r="J6" s="249" t="s">
        <v>775</v>
      </c>
      <c r="K6" s="196" t="s">
        <v>969</v>
      </c>
      <c r="L6" s="283"/>
    </row>
    <row r="7" spans="1:12" ht="12" customHeight="1" x14ac:dyDescent="0.2">
      <c r="A7" s="125">
        <v>11110066</v>
      </c>
      <c r="B7" s="149" t="s">
        <v>959</v>
      </c>
      <c r="C7" s="33" t="s">
        <v>78</v>
      </c>
      <c r="D7" s="38">
        <v>49</v>
      </c>
      <c r="E7" s="38">
        <v>0</v>
      </c>
      <c r="F7" s="244">
        <v>8770</v>
      </c>
      <c r="G7" s="35">
        <f>(((1-$D$4/100)*F7+(D7*$D$3)+(E7*$E$3))*(1-$G$4/100))</f>
        <v>8770</v>
      </c>
      <c r="H7" s="33" t="s">
        <v>70</v>
      </c>
      <c r="I7" s="33" t="s">
        <v>49</v>
      </c>
      <c r="J7" s="249" t="s">
        <v>775</v>
      </c>
      <c r="K7" s="274" t="s">
        <v>811</v>
      </c>
      <c r="L7" s="283"/>
    </row>
    <row r="8" spans="1:12" ht="12" customHeight="1" x14ac:dyDescent="0.2">
      <c r="A8" s="125">
        <v>11110088</v>
      </c>
      <c r="B8" s="32" t="s">
        <v>784</v>
      </c>
      <c r="C8" s="33" t="s">
        <v>78</v>
      </c>
      <c r="D8" s="38">
        <v>78</v>
      </c>
      <c r="E8" s="38">
        <v>0</v>
      </c>
      <c r="F8" s="244">
        <v>12510</v>
      </c>
      <c r="G8" s="35">
        <f t="shared" ref="G8:G59" si="0">(((1-$D$4/100)*F8+(D8*$D$3)+(E8*$E$3))*(1-$G$4/100))</f>
        <v>12510</v>
      </c>
      <c r="H8" s="33" t="s">
        <v>70</v>
      </c>
      <c r="I8" s="33" t="s">
        <v>49</v>
      </c>
      <c r="J8" s="249" t="s">
        <v>775</v>
      </c>
      <c r="K8" s="274" t="s">
        <v>811</v>
      </c>
      <c r="L8" s="283"/>
    </row>
    <row r="9" spans="1:12" ht="12" customHeight="1" x14ac:dyDescent="0.2">
      <c r="A9" s="125">
        <v>11110090</v>
      </c>
      <c r="B9" s="32" t="s">
        <v>785</v>
      </c>
      <c r="C9" s="33" t="s">
        <v>78</v>
      </c>
      <c r="D9" s="38">
        <v>118</v>
      </c>
      <c r="E9" s="38">
        <v>0</v>
      </c>
      <c r="F9" s="244">
        <v>18030</v>
      </c>
      <c r="G9" s="35">
        <f t="shared" si="0"/>
        <v>18030</v>
      </c>
      <c r="H9" s="33" t="s">
        <v>70</v>
      </c>
      <c r="I9" s="33" t="s">
        <v>49</v>
      </c>
      <c r="J9" s="249" t="s">
        <v>775</v>
      </c>
      <c r="K9" s="274" t="s">
        <v>811</v>
      </c>
      <c r="L9" s="283"/>
    </row>
    <row r="10" spans="1:12" ht="12" customHeight="1" x14ac:dyDescent="0.2">
      <c r="A10" s="260"/>
      <c r="B10" s="247" t="s">
        <v>1008</v>
      </c>
      <c r="C10" s="241" t="s">
        <v>78</v>
      </c>
      <c r="D10" s="243">
        <v>196</v>
      </c>
      <c r="E10" s="243">
        <v>0</v>
      </c>
      <c r="F10" s="244">
        <v>41900</v>
      </c>
      <c r="G10" s="35">
        <f t="shared" si="0"/>
        <v>41900</v>
      </c>
      <c r="H10" s="241" t="s">
        <v>70</v>
      </c>
      <c r="I10" s="241" t="s">
        <v>49</v>
      </c>
      <c r="J10" s="249" t="s">
        <v>775</v>
      </c>
      <c r="K10" s="274" t="s">
        <v>942</v>
      </c>
      <c r="L10" s="283"/>
    </row>
    <row r="11" spans="1:12" ht="12" customHeight="1" x14ac:dyDescent="0.2">
      <c r="A11" s="158">
        <v>11110100</v>
      </c>
      <c r="B11" s="149" t="s">
        <v>814</v>
      </c>
      <c r="C11" s="33" t="s">
        <v>78</v>
      </c>
      <c r="D11" s="38">
        <v>44</v>
      </c>
      <c r="E11" s="38">
        <v>0</v>
      </c>
      <c r="F11" s="244">
        <v>6280</v>
      </c>
      <c r="G11" s="35">
        <f t="shared" si="0"/>
        <v>6280</v>
      </c>
      <c r="H11" s="33" t="s">
        <v>70</v>
      </c>
      <c r="I11" s="33" t="s">
        <v>49</v>
      </c>
      <c r="J11" s="249" t="s">
        <v>775</v>
      </c>
      <c r="K11" s="274" t="s">
        <v>821</v>
      </c>
      <c r="L11" s="283"/>
    </row>
    <row r="12" spans="1:12" ht="12" customHeight="1" x14ac:dyDescent="0.2">
      <c r="A12" s="259"/>
      <c r="B12" s="149" t="s">
        <v>926</v>
      </c>
      <c r="C12" s="33" t="s">
        <v>78</v>
      </c>
      <c r="D12" s="38">
        <v>44</v>
      </c>
      <c r="E12" s="38">
        <v>0</v>
      </c>
      <c r="F12" s="244">
        <v>8150</v>
      </c>
      <c r="G12" s="35">
        <f t="shared" si="0"/>
        <v>8150</v>
      </c>
      <c r="H12" s="33" t="s">
        <v>70</v>
      </c>
      <c r="I12" s="33" t="s">
        <v>49</v>
      </c>
      <c r="J12" s="249" t="s">
        <v>775</v>
      </c>
      <c r="K12" s="274" t="s">
        <v>924</v>
      </c>
      <c r="L12" s="283"/>
    </row>
    <row r="13" spans="1:12" ht="12" customHeight="1" x14ac:dyDescent="0.2">
      <c r="A13" s="158">
        <v>11110101</v>
      </c>
      <c r="B13" s="149" t="s">
        <v>815</v>
      </c>
      <c r="C13" s="33" t="s">
        <v>78</v>
      </c>
      <c r="D13" s="38">
        <v>74</v>
      </c>
      <c r="E13" s="38">
        <v>0</v>
      </c>
      <c r="F13" s="244">
        <v>10050</v>
      </c>
      <c r="G13" s="35">
        <f t="shared" si="0"/>
        <v>10050</v>
      </c>
      <c r="H13" s="33" t="s">
        <v>70</v>
      </c>
      <c r="I13" s="33" t="s">
        <v>49</v>
      </c>
      <c r="J13" s="249" t="s">
        <v>775</v>
      </c>
      <c r="K13" s="281" t="s">
        <v>939</v>
      </c>
      <c r="L13" s="283"/>
    </row>
    <row r="14" spans="1:12" ht="12" customHeight="1" x14ac:dyDescent="0.2">
      <c r="A14" s="259"/>
      <c r="B14" s="149" t="s">
        <v>927</v>
      </c>
      <c r="C14" s="33" t="s">
        <v>78</v>
      </c>
      <c r="D14" s="38">
        <v>74</v>
      </c>
      <c r="E14" s="38">
        <v>0</v>
      </c>
      <c r="F14" s="244">
        <v>13170</v>
      </c>
      <c r="G14" s="35">
        <f t="shared" si="0"/>
        <v>13170</v>
      </c>
      <c r="H14" s="33" t="s">
        <v>70</v>
      </c>
      <c r="I14" s="33" t="s">
        <v>49</v>
      </c>
      <c r="J14" s="249" t="s">
        <v>775</v>
      </c>
      <c r="K14" s="274" t="s">
        <v>925</v>
      </c>
      <c r="L14" s="283"/>
    </row>
    <row r="15" spans="1:12" ht="12" customHeight="1" x14ac:dyDescent="0.2">
      <c r="A15" s="125">
        <v>11110072</v>
      </c>
      <c r="B15" s="32" t="s">
        <v>786</v>
      </c>
      <c r="C15" s="33" t="s">
        <v>78</v>
      </c>
      <c r="D15" s="38">
        <v>118</v>
      </c>
      <c r="E15" s="38">
        <v>0</v>
      </c>
      <c r="F15" s="244">
        <v>17900</v>
      </c>
      <c r="G15" s="35">
        <f t="shared" si="0"/>
        <v>17900</v>
      </c>
      <c r="H15" s="33" t="s">
        <v>70</v>
      </c>
      <c r="I15" s="33" t="s">
        <v>49</v>
      </c>
      <c r="J15" s="249" t="s">
        <v>775</v>
      </c>
      <c r="K15" s="274" t="s">
        <v>940</v>
      </c>
      <c r="L15" s="283"/>
    </row>
    <row r="16" spans="1:12" ht="12" customHeight="1" x14ac:dyDescent="0.2">
      <c r="A16" s="125">
        <v>11110073</v>
      </c>
      <c r="B16" s="32" t="s">
        <v>787</v>
      </c>
      <c r="C16" s="33" t="s">
        <v>810</v>
      </c>
      <c r="D16" s="38">
        <v>176</v>
      </c>
      <c r="E16" s="38">
        <v>0</v>
      </c>
      <c r="F16" s="244">
        <v>25730</v>
      </c>
      <c r="G16" s="35">
        <f t="shared" si="0"/>
        <v>25730</v>
      </c>
      <c r="H16" s="33" t="s">
        <v>70</v>
      </c>
      <c r="I16" s="33" t="s">
        <v>49</v>
      </c>
      <c r="J16" s="249" t="s">
        <v>775</v>
      </c>
      <c r="K16" s="274" t="s">
        <v>940</v>
      </c>
      <c r="L16" s="283"/>
    </row>
    <row r="17" spans="1:12" ht="12" customHeight="1" x14ac:dyDescent="0.2">
      <c r="A17" s="125">
        <v>11187017</v>
      </c>
      <c r="B17" s="148" t="s">
        <v>788</v>
      </c>
      <c r="C17" s="33" t="s">
        <v>810</v>
      </c>
      <c r="D17" s="38">
        <v>294</v>
      </c>
      <c r="E17" s="38">
        <v>0</v>
      </c>
      <c r="F17" s="244">
        <v>42210</v>
      </c>
      <c r="G17" s="35">
        <f t="shared" si="0"/>
        <v>42210</v>
      </c>
      <c r="H17" s="33" t="s">
        <v>70</v>
      </c>
      <c r="I17" s="33" t="s">
        <v>49</v>
      </c>
      <c r="J17" s="249" t="s">
        <v>775</v>
      </c>
      <c r="K17" s="274" t="s">
        <v>812</v>
      </c>
      <c r="L17" s="283"/>
    </row>
    <row r="18" spans="1:12" ht="12" customHeight="1" x14ac:dyDescent="0.2">
      <c r="A18" s="125">
        <v>11187018</v>
      </c>
      <c r="B18" s="148" t="s">
        <v>789</v>
      </c>
      <c r="C18" s="33" t="s">
        <v>810</v>
      </c>
      <c r="D18" s="38">
        <v>470</v>
      </c>
      <c r="E18" s="38">
        <v>0</v>
      </c>
      <c r="F18" s="244">
        <v>67700</v>
      </c>
      <c r="G18" s="35">
        <f t="shared" si="0"/>
        <v>67700</v>
      </c>
      <c r="H18" s="33" t="s">
        <v>70</v>
      </c>
      <c r="I18" s="33" t="s">
        <v>49</v>
      </c>
      <c r="J18" s="249" t="s">
        <v>775</v>
      </c>
      <c r="K18" s="274" t="s">
        <v>812</v>
      </c>
      <c r="L18" s="283"/>
    </row>
    <row r="19" spans="1:12" ht="12" customHeight="1" x14ac:dyDescent="0.2">
      <c r="A19" s="125">
        <v>11110075</v>
      </c>
      <c r="B19" s="149" t="s">
        <v>960</v>
      </c>
      <c r="C19" s="33" t="s">
        <v>78</v>
      </c>
      <c r="D19" s="38">
        <v>59</v>
      </c>
      <c r="E19" s="38">
        <v>0</v>
      </c>
      <c r="F19" s="244">
        <v>9620</v>
      </c>
      <c r="G19" s="35">
        <f t="shared" si="0"/>
        <v>9620</v>
      </c>
      <c r="H19" s="33" t="s">
        <v>70</v>
      </c>
      <c r="I19" s="33" t="s">
        <v>49</v>
      </c>
      <c r="J19" s="249" t="s">
        <v>775</v>
      </c>
      <c r="K19" s="274" t="s">
        <v>995</v>
      </c>
      <c r="L19" s="283"/>
    </row>
    <row r="20" spans="1:12" ht="12" customHeight="1" x14ac:dyDescent="0.2">
      <c r="A20" s="125">
        <v>11110077</v>
      </c>
      <c r="B20" s="276" t="s">
        <v>961</v>
      </c>
      <c r="C20" s="33" t="s">
        <v>78</v>
      </c>
      <c r="D20" s="38">
        <v>98</v>
      </c>
      <c r="E20" s="38">
        <v>0</v>
      </c>
      <c r="F20" s="244">
        <v>15150</v>
      </c>
      <c r="G20" s="35">
        <f t="shared" si="0"/>
        <v>15150</v>
      </c>
      <c r="H20" s="33" t="s">
        <v>70</v>
      </c>
      <c r="I20" s="33" t="s">
        <v>49</v>
      </c>
      <c r="J20" s="249" t="s">
        <v>775</v>
      </c>
      <c r="K20" s="274" t="s">
        <v>822</v>
      </c>
      <c r="L20" s="283"/>
    </row>
    <row r="21" spans="1:12" ht="12" customHeight="1" x14ac:dyDescent="0.2">
      <c r="A21" s="125">
        <v>11110079</v>
      </c>
      <c r="B21" s="32" t="s">
        <v>790</v>
      </c>
      <c r="C21" s="33" t="s">
        <v>78</v>
      </c>
      <c r="D21" s="38">
        <v>157</v>
      </c>
      <c r="E21" s="38">
        <v>0</v>
      </c>
      <c r="F21" s="244">
        <v>22900</v>
      </c>
      <c r="G21" s="35">
        <f t="shared" si="0"/>
        <v>22900</v>
      </c>
      <c r="H21" s="33" t="s">
        <v>70</v>
      </c>
      <c r="I21" s="33" t="s">
        <v>49</v>
      </c>
      <c r="J21" s="249" t="s">
        <v>775</v>
      </c>
      <c r="K21" s="274" t="s">
        <v>970</v>
      </c>
      <c r="L21" s="283"/>
    </row>
    <row r="22" spans="1:12" ht="12" customHeight="1" x14ac:dyDescent="0.2">
      <c r="A22" s="125">
        <v>11110080</v>
      </c>
      <c r="B22" s="32" t="s">
        <v>791</v>
      </c>
      <c r="C22" s="33" t="s">
        <v>810</v>
      </c>
      <c r="D22" s="38">
        <v>235</v>
      </c>
      <c r="E22" s="38">
        <v>0</v>
      </c>
      <c r="F22" s="244">
        <v>32700</v>
      </c>
      <c r="G22" s="35">
        <f t="shared" si="0"/>
        <v>32700</v>
      </c>
      <c r="H22" s="33" t="s">
        <v>70</v>
      </c>
      <c r="I22" s="33" t="s">
        <v>49</v>
      </c>
      <c r="J22" s="249" t="s">
        <v>775</v>
      </c>
      <c r="K22" s="274" t="s">
        <v>970</v>
      </c>
      <c r="L22" s="283"/>
    </row>
    <row r="23" spans="1:12" ht="12" customHeight="1" x14ac:dyDescent="0.2">
      <c r="A23" s="125">
        <v>11187000</v>
      </c>
      <c r="B23" s="148" t="s">
        <v>792</v>
      </c>
      <c r="C23" s="33" t="s">
        <v>810</v>
      </c>
      <c r="D23" s="38">
        <v>392</v>
      </c>
      <c r="E23" s="38">
        <v>0</v>
      </c>
      <c r="F23" s="244">
        <v>45600</v>
      </c>
      <c r="G23" s="35">
        <f t="shared" si="0"/>
        <v>45600</v>
      </c>
      <c r="H23" s="33" t="s">
        <v>70</v>
      </c>
      <c r="I23" s="33" t="s">
        <v>49</v>
      </c>
      <c r="J23" s="249" t="s">
        <v>775</v>
      </c>
      <c r="K23" s="274" t="s">
        <v>813</v>
      </c>
      <c r="L23" s="283"/>
    </row>
    <row r="24" spans="1:12" ht="12" customHeight="1" x14ac:dyDescent="0.2">
      <c r="A24" s="125">
        <v>11187001</v>
      </c>
      <c r="B24" s="148" t="s">
        <v>793</v>
      </c>
      <c r="C24" s="33" t="s">
        <v>810</v>
      </c>
      <c r="D24" s="38">
        <v>627</v>
      </c>
      <c r="E24" s="38">
        <v>0</v>
      </c>
      <c r="F24" s="244">
        <v>80500</v>
      </c>
      <c r="G24" s="35">
        <f t="shared" si="0"/>
        <v>80500</v>
      </c>
      <c r="H24" s="33" t="s">
        <v>70</v>
      </c>
      <c r="I24" s="33" t="s">
        <v>49</v>
      </c>
      <c r="J24" s="249" t="s">
        <v>775</v>
      </c>
      <c r="K24" s="274" t="s">
        <v>813</v>
      </c>
      <c r="L24" s="283"/>
    </row>
    <row r="25" spans="1:12" ht="12" customHeight="1" x14ac:dyDescent="0.2">
      <c r="A25" s="125">
        <v>11110087</v>
      </c>
      <c r="B25" s="149" t="s">
        <v>816</v>
      </c>
      <c r="C25" s="33" t="s">
        <v>78</v>
      </c>
      <c r="D25" s="38">
        <v>74</v>
      </c>
      <c r="E25" s="38">
        <v>0</v>
      </c>
      <c r="F25" s="244">
        <v>10120</v>
      </c>
      <c r="G25" s="35">
        <f t="shared" si="0"/>
        <v>10120</v>
      </c>
      <c r="H25" s="33" t="s">
        <v>70</v>
      </c>
      <c r="I25" s="33" t="s">
        <v>49</v>
      </c>
      <c r="J25" s="249" t="s">
        <v>775</v>
      </c>
      <c r="K25" s="274" t="s">
        <v>1004</v>
      </c>
      <c r="L25" s="283"/>
    </row>
    <row r="26" spans="1:12" ht="12" customHeight="1" x14ac:dyDescent="0.2">
      <c r="A26" s="260"/>
      <c r="B26" s="149" t="s">
        <v>928</v>
      </c>
      <c r="C26" s="33" t="s">
        <v>78</v>
      </c>
      <c r="D26" s="38">
        <v>74</v>
      </c>
      <c r="E26" s="38">
        <v>0</v>
      </c>
      <c r="F26" s="244">
        <v>13240</v>
      </c>
      <c r="G26" s="35">
        <f t="shared" si="0"/>
        <v>13240</v>
      </c>
      <c r="H26" s="33" t="s">
        <v>70</v>
      </c>
      <c r="I26" s="33" t="s">
        <v>49</v>
      </c>
      <c r="J26" s="249" t="s">
        <v>775</v>
      </c>
      <c r="K26" s="274" t="s">
        <v>925</v>
      </c>
      <c r="L26" s="283"/>
    </row>
    <row r="27" spans="1:12" ht="12" customHeight="1" x14ac:dyDescent="0.2">
      <c r="A27" s="125">
        <v>11110082</v>
      </c>
      <c r="B27" s="149" t="s">
        <v>817</v>
      </c>
      <c r="C27" s="33" t="s">
        <v>78</v>
      </c>
      <c r="D27" s="38">
        <v>123</v>
      </c>
      <c r="E27" s="38">
        <v>0</v>
      </c>
      <c r="F27" s="244">
        <v>16230</v>
      </c>
      <c r="G27" s="35">
        <f t="shared" si="0"/>
        <v>16230</v>
      </c>
      <c r="H27" s="33" t="s">
        <v>70</v>
      </c>
      <c r="I27" s="33" t="s">
        <v>49</v>
      </c>
      <c r="J27" s="249" t="s">
        <v>775</v>
      </c>
      <c r="K27" s="274" t="s">
        <v>823</v>
      </c>
      <c r="L27" s="283"/>
    </row>
    <row r="28" spans="1:12" ht="12" customHeight="1" x14ac:dyDescent="0.2">
      <c r="A28" s="260"/>
      <c r="B28" s="149" t="s">
        <v>929</v>
      </c>
      <c r="C28" s="33" t="s">
        <v>78</v>
      </c>
      <c r="D28" s="38">
        <v>123</v>
      </c>
      <c r="E28" s="38">
        <v>0</v>
      </c>
      <c r="F28" s="244">
        <v>21350</v>
      </c>
      <c r="G28" s="35">
        <f t="shared" si="0"/>
        <v>21350</v>
      </c>
      <c r="H28" s="33" t="s">
        <v>70</v>
      </c>
      <c r="I28" s="33" t="s">
        <v>49</v>
      </c>
      <c r="J28" s="249" t="s">
        <v>775</v>
      </c>
      <c r="K28" s="274" t="s">
        <v>925</v>
      </c>
      <c r="L28" s="283"/>
    </row>
    <row r="29" spans="1:12" ht="12" customHeight="1" x14ac:dyDescent="0.2">
      <c r="A29" s="125">
        <v>11110083</v>
      </c>
      <c r="B29" s="32" t="s">
        <v>794</v>
      </c>
      <c r="C29" s="33" t="s">
        <v>78</v>
      </c>
      <c r="D29" s="38">
        <v>196</v>
      </c>
      <c r="E29" s="38">
        <v>0</v>
      </c>
      <c r="F29" s="244">
        <v>27210</v>
      </c>
      <c r="G29" s="35">
        <f t="shared" si="0"/>
        <v>27210</v>
      </c>
      <c r="H29" s="33" t="s">
        <v>70</v>
      </c>
      <c r="I29" s="33" t="s">
        <v>49</v>
      </c>
      <c r="J29" s="249" t="s">
        <v>775</v>
      </c>
      <c r="K29" s="274" t="s">
        <v>941</v>
      </c>
      <c r="L29" s="283"/>
    </row>
    <row r="30" spans="1:12" ht="12" customHeight="1" x14ac:dyDescent="0.2">
      <c r="A30" s="125">
        <v>11110084</v>
      </c>
      <c r="B30" s="32" t="s">
        <v>795</v>
      </c>
      <c r="C30" s="33" t="s">
        <v>810</v>
      </c>
      <c r="D30" s="38">
        <v>294</v>
      </c>
      <c r="E30" s="38">
        <v>0</v>
      </c>
      <c r="F30" s="244">
        <v>38800</v>
      </c>
      <c r="G30" s="35">
        <f t="shared" si="0"/>
        <v>38800</v>
      </c>
      <c r="H30" s="33" t="s">
        <v>70</v>
      </c>
      <c r="I30" s="33" t="s">
        <v>49</v>
      </c>
      <c r="J30" s="249" t="s">
        <v>775</v>
      </c>
      <c r="K30" s="274" t="s">
        <v>940</v>
      </c>
      <c r="L30" s="283"/>
    </row>
    <row r="31" spans="1:12" ht="12" customHeight="1" x14ac:dyDescent="0.2">
      <c r="A31" s="125">
        <v>11187002</v>
      </c>
      <c r="B31" s="148" t="s">
        <v>796</v>
      </c>
      <c r="C31" s="33" t="s">
        <v>810</v>
      </c>
      <c r="D31" s="38">
        <v>490</v>
      </c>
      <c r="E31" s="38">
        <v>0</v>
      </c>
      <c r="F31" s="244">
        <v>58900</v>
      </c>
      <c r="G31" s="35">
        <f t="shared" si="0"/>
        <v>58900</v>
      </c>
      <c r="H31" s="33" t="s">
        <v>70</v>
      </c>
      <c r="I31" s="33" t="s">
        <v>49</v>
      </c>
      <c r="J31" s="249" t="s">
        <v>775</v>
      </c>
      <c r="K31" s="274" t="s">
        <v>812</v>
      </c>
      <c r="L31" s="283"/>
    </row>
    <row r="32" spans="1:12" ht="12" customHeight="1" x14ac:dyDescent="0.2">
      <c r="A32" s="125">
        <v>11187003</v>
      </c>
      <c r="B32" s="148" t="s">
        <v>797</v>
      </c>
      <c r="C32" s="33" t="s">
        <v>810</v>
      </c>
      <c r="D32" s="38">
        <v>784</v>
      </c>
      <c r="E32" s="38">
        <v>0</v>
      </c>
      <c r="F32" s="244">
        <v>96700</v>
      </c>
      <c r="G32" s="35">
        <f t="shared" si="0"/>
        <v>96700</v>
      </c>
      <c r="H32" s="33" t="s">
        <v>70</v>
      </c>
      <c r="I32" s="33" t="s">
        <v>49</v>
      </c>
      <c r="J32" s="249" t="s">
        <v>775</v>
      </c>
      <c r="K32" s="274" t="s">
        <v>812</v>
      </c>
      <c r="L32" s="283"/>
    </row>
    <row r="33" spans="1:12" ht="12" customHeight="1" x14ac:dyDescent="0.2">
      <c r="A33" s="125">
        <v>11110085</v>
      </c>
      <c r="B33" s="32" t="s">
        <v>798</v>
      </c>
      <c r="C33" s="33" t="s">
        <v>78</v>
      </c>
      <c r="D33" s="38">
        <v>103</v>
      </c>
      <c r="E33" s="38">
        <v>0</v>
      </c>
      <c r="F33" s="244">
        <v>15460</v>
      </c>
      <c r="G33" s="35">
        <f t="shared" si="0"/>
        <v>15460</v>
      </c>
      <c r="H33" s="33" t="s">
        <v>70</v>
      </c>
      <c r="I33" s="33" t="s">
        <v>49</v>
      </c>
      <c r="J33" s="249" t="s">
        <v>775</v>
      </c>
      <c r="K33" s="274" t="s">
        <v>850</v>
      </c>
      <c r="L33" s="283"/>
    </row>
    <row r="34" spans="1:12" ht="12" customHeight="1" x14ac:dyDescent="0.2">
      <c r="A34" s="125">
        <v>11110086</v>
      </c>
      <c r="B34" s="32" t="s">
        <v>799</v>
      </c>
      <c r="C34" s="33" t="s">
        <v>78</v>
      </c>
      <c r="D34" s="38">
        <v>172</v>
      </c>
      <c r="E34" s="38">
        <v>0</v>
      </c>
      <c r="F34" s="244">
        <v>24800</v>
      </c>
      <c r="G34" s="35">
        <f t="shared" si="0"/>
        <v>24800</v>
      </c>
      <c r="H34" s="33" t="s">
        <v>70</v>
      </c>
      <c r="I34" s="33" t="s">
        <v>49</v>
      </c>
      <c r="J34" s="249" t="s">
        <v>775</v>
      </c>
      <c r="K34" s="274" t="s">
        <v>813</v>
      </c>
      <c r="L34" s="283"/>
    </row>
    <row r="35" spans="1:12" ht="12" customHeight="1" x14ac:dyDescent="0.2">
      <c r="A35" s="125" t="s">
        <v>467</v>
      </c>
      <c r="B35" s="32" t="s">
        <v>800</v>
      </c>
      <c r="C35" s="33" t="s">
        <v>78</v>
      </c>
      <c r="D35" s="38">
        <v>274</v>
      </c>
      <c r="E35" s="38">
        <v>0</v>
      </c>
      <c r="F35" s="244">
        <v>44100</v>
      </c>
      <c r="G35" s="35">
        <f t="shared" si="0"/>
        <v>44100</v>
      </c>
      <c r="H35" s="33" t="s">
        <v>70</v>
      </c>
      <c r="I35" s="33" t="s">
        <v>49</v>
      </c>
      <c r="J35" s="249" t="s">
        <v>775</v>
      </c>
      <c r="K35" s="274" t="s">
        <v>813</v>
      </c>
      <c r="L35" s="283"/>
    </row>
    <row r="36" spans="1:12" ht="12" customHeight="1" x14ac:dyDescent="0.2">
      <c r="A36" s="125" t="s">
        <v>387</v>
      </c>
      <c r="B36" s="148" t="s">
        <v>801</v>
      </c>
      <c r="C36" s="33" t="s">
        <v>78</v>
      </c>
      <c r="D36" s="38">
        <v>176</v>
      </c>
      <c r="E36" s="38">
        <v>0</v>
      </c>
      <c r="F36" s="244">
        <v>35700</v>
      </c>
      <c r="G36" s="35">
        <f t="shared" si="0"/>
        <v>35700</v>
      </c>
      <c r="H36" s="33" t="s">
        <v>70</v>
      </c>
      <c r="I36" s="33" t="s">
        <v>49</v>
      </c>
      <c r="J36" s="249" t="s">
        <v>775</v>
      </c>
      <c r="K36" s="274" t="s">
        <v>813</v>
      </c>
      <c r="L36" s="283"/>
    </row>
    <row r="37" spans="1:12" ht="12" customHeight="1" x14ac:dyDescent="0.2">
      <c r="A37" s="125" t="s">
        <v>390</v>
      </c>
      <c r="B37" s="148" t="s">
        <v>802</v>
      </c>
      <c r="C37" s="33" t="s">
        <v>78</v>
      </c>
      <c r="D37" s="38">
        <v>294</v>
      </c>
      <c r="E37" s="38">
        <v>0</v>
      </c>
      <c r="F37" s="244">
        <v>54500</v>
      </c>
      <c r="G37" s="35">
        <f t="shared" si="0"/>
        <v>54500</v>
      </c>
      <c r="H37" s="33" t="s">
        <v>70</v>
      </c>
      <c r="I37" s="33" t="s">
        <v>49</v>
      </c>
      <c r="J37" s="249" t="s">
        <v>775</v>
      </c>
      <c r="K37" s="274" t="s">
        <v>813</v>
      </c>
      <c r="L37" s="283"/>
    </row>
    <row r="38" spans="1:12" ht="12" customHeight="1" x14ac:dyDescent="0.2">
      <c r="A38" s="125" t="s">
        <v>468</v>
      </c>
      <c r="B38" s="148" t="s">
        <v>803</v>
      </c>
      <c r="C38" s="33" t="s">
        <v>78</v>
      </c>
      <c r="D38" s="38">
        <v>470</v>
      </c>
      <c r="E38" s="38">
        <v>0</v>
      </c>
      <c r="F38" s="244">
        <v>78200</v>
      </c>
      <c r="G38" s="35">
        <f t="shared" si="0"/>
        <v>78200</v>
      </c>
      <c r="H38" s="33" t="s">
        <v>70</v>
      </c>
      <c r="I38" s="33" t="s">
        <v>49</v>
      </c>
      <c r="J38" s="249" t="s">
        <v>775</v>
      </c>
      <c r="K38" s="274" t="s">
        <v>813</v>
      </c>
      <c r="L38" s="283"/>
    </row>
    <row r="39" spans="1:12" ht="12" customHeight="1" x14ac:dyDescent="0.2">
      <c r="A39" s="152" t="s">
        <v>388</v>
      </c>
      <c r="B39" s="148" t="s">
        <v>804</v>
      </c>
      <c r="C39" s="33" t="s">
        <v>78</v>
      </c>
      <c r="D39" s="38">
        <v>279</v>
      </c>
      <c r="E39" s="38">
        <v>0</v>
      </c>
      <c r="F39" s="244">
        <v>54800</v>
      </c>
      <c r="G39" s="35">
        <f t="shared" si="0"/>
        <v>54800</v>
      </c>
      <c r="H39" s="33" t="s">
        <v>70</v>
      </c>
      <c r="I39" s="33" t="s">
        <v>49</v>
      </c>
      <c r="J39" s="249" t="s">
        <v>775</v>
      </c>
      <c r="K39" s="274" t="s">
        <v>813</v>
      </c>
      <c r="L39" s="283"/>
    </row>
    <row r="40" spans="1:12" ht="12" customHeight="1" x14ac:dyDescent="0.2">
      <c r="A40" s="125" t="s">
        <v>465</v>
      </c>
      <c r="B40" s="148" t="s">
        <v>805</v>
      </c>
      <c r="C40" s="33" t="s">
        <v>78</v>
      </c>
      <c r="D40" s="38">
        <v>466</v>
      </c>
      <c r="E40" s="38">
        <v>0</v>
      </c>
      <c r="F40" s="244">
        <v>84100</v>
      </c>
      <c r="G40" s="35">
        <f t="shared" si="0"/>
        <v>84100</v>
      </c>
      <c r="H40" s="33" t="s">
        <v>70</v>
      </c>
      <c r="I40" s="33" t="s">
        <v>49</v>
      </c>
      <c r="J40" s="249" t="s">
        <v>777</v>
      </c>
      <c r="K40" s="274"/>
      <c r="L40" s="283"/>
    </row>
    <row r="41" spans="1:12" ht="12" customHeight="1" x14ac:dyDescent="0.2">
      <c r="A41" s="125" t="s">
        <v>389</v>
      </c>
      <c r="B41" s="148" t="s">
        <v>806</v>
      </c>
      <c r="C41" s="33" t="s">
        <v>78</v>
      </c>
      <c r="D41" s="38">
        <v>353</v>
      </c>
      <c r="E41" s="38">
        <v>0</v>
      </c>
      <c r="F41" s="244">
        <v>71200</v>
      </c>
      <c r="G41" s="35">
        <f t="shared" si="0"/>
        <v>71200</v>
      </c>
      <c r="H41" s="33" t="s">
        <v>70</v>
      </c>
      <c r="I41" s="33" t="s">
        <v>49</v>
      </c>
      <c r="J41" s="249" t="s">
        <v>775</v>
      </c>
      <c r="K41" s="274" t="s">
        <v>812</v>
      </c>
      <c r="L41" s="283"/>
    </row>
    <row r="42" spans="1:12" ht="12" customHeight="1" x14ac:dyDescent="0.2">
      <c r="A42" s="125" t="s">
        <v>466</v>
      </c>
      <c r="B42" s="148" t="s">
        <v>807</v>
      </c>
      <c r="C42" s="33" t="s">
        <v>78</v>
      </c>
      <c r="D42" s="38">
        <v>588</v>
      </c>
      <c r="E42" s="38">
        <v>0</v>
      </c>
      <c r="F42" s="244">
        <v>108800</v>
      </c>
      <c r="G42" s="35">
        <f t="shared" si="0"/>
        <v>108800</v>
      </c>
      <c r="H42" s="33" t="s">
        <v>70</v>
      </c>
      <c r="I42" s="33" t="s">
        <v>49</v>
      </c>
      <c r="J42" s="249" t="s">
        <v>777</v>
      </c>
      <c r="K42" s="274"/>
      <c r="L42" s="283"/>
    </row>
    <row r="43" spans="1:12" ht="12" customHeight="1" x14ac:dyDescent="0.2">
      <c r="A43" s="125"/>
      <c r="B43" s="32"/>
      <c r="C43" s="36"/>
      <c r="D43" s="38"/>
      <c r="E43" s="38"/>
      <c r="F43" s="244"/>
      <c r="G43" s="35"/>
      <c r="H43" s="36"/>
      <c r="I43" s="36"/>
      <c r="J43" s="282"/>
      <c r="K43" s="247"/>
      <c r="L43" s="284"/>
    </row>
    <row r="44" spans="1:12" ht="12" customHeight="1" x14ac:dyDescent="0.2">
      <c r="A44" s="125">
        <v>11023010</v>
      </c>
      <c r="B44" s="32" t="s">
        <v>808</v>
      </c>
      <c r="C44" s="36" t="s">
        <v>79</v>
      </c>
      <c r="D44" s="38">
        <v>29</v>
      </c>
      <c r="E44" s="38">
        <v>0</v>
      </c>
      <c r="F44" s="244">
        <v>4930</v>
      </c>
      <c r="G44" s="35">
        <f t="shared" si="0"/>
        <v>4930</v>
      </c>
      <c r="H44" s="36" t="s">
        <v>70</v>
      </c>
      <c r="I44" s="36" t="s">
        <v>49</v>
      </c>
      <c r="J44" s="249" t="s">
        <v>775</v>
      </c>
      <c r="K44" s="274" t="s">
        <v>824</v>
      </c>
      <c r="L44" s="283"/>
    </row>
    <row r="45" spans="1:12" ht="12" customHeight="1" x14ac:dyDescent="0.2">
      <c r="A45" s="125">
        <v>11023011</v>
      </c>
      <c r="B45" s="32" t="s">
        <v>809</v>
      </c>
      <c r="C45" s="36" t="s">
        <v>79</v>
      </c>
      <c r="D45" s="38">
        <v>49</v>
      </c>
      <c r="E45" s="38">
        <v>0</v>
      </c>
      <c r="F45" s="244">
        <v>7770</v>
      </c>
      <c r="G45" s="35">
        <f t="shared" si="0"/>
        <v>7770</v>
      </c>
      <c r="H45" s="36" t="s">
        <v>70</v>
      </c>
      <c r="I45" s="36" t="s">
        <v>49</v>
      </c>
      <c r="J45" s="249" t="s">
        <v>777</v>
      </c>
      <c r="K45" s="274"/>
      <c r="L45" s="283"/>
    </row>
    <row r="46" spans="1:12" ht="12" customHeight="1" x14ac:dyDescent="0.2">
      <c r="A46" s="158">
        <v>11023016</v>
      </c>
      <c r="B46" s="149" t="s">
        <v>913</v>
      </c>
      <c r="C46" s="36" t="s">
        <v>79</v>
      </c>
      <c r="D46" s="38">
        <v>44</v>
      </c>
      <c r="E46" s="38">
        <v>0</v>
      </c>
      <c r="F46" s="244">
        <v>6200</v>
      </c>
      <c r="G46" s="35">
        <f t="shared" si="0"/>
        <v>6200</v>
      </c>
      <c r="H46" s="36" t="s">
        <v>70</v>
      </c>
      <c r="I46" s="36" t="s">
        <v>49</v>
      </c>
      <c r="J46" s="249" t="s">
        <v>775</v>
      </c>
      <c r="K46" s="274" t="s">
        <v>825</v>
      </c>
      <c r="L46" s="283"/>
    </row>
    <row r="47" spans="1:12" ht="12" customHeight="1" x14ac:dyDescent="0.2">
      <c r="A47" s="158">
        <v>11023017</v>
      </c>
      <c r="B47" s="149" t="s">
        <v>914</v>
      </c>
      <c r="C47" s="36" t="s">
        <v>79</v>
      </c>
      <c r="D47" s="38">
        <v>74</v>
      </c>
      <c r="E47" s="38">
        <v>0</v>
      </c>
      <c r="F47" s="244">
        <v>10000</v>
      </c>
      <c r="G47" s="35">
        <f t="shared" si="0"/>
        <v>10000</v>
      </c>
      <c r="H47" s="36" t="s">
        <v>70</v>
      </c>
      <c r="I47" s="36" t="s">
        <v>49</v>
      </c>
      <c r="J47" s="249" t="s">
        <v>775</v>
      </c>
      <c r="K47" s="274" t="s">
        <v>826</v>
      </c>
      <c r="L47" s="283"/>
    </row>
    <row r="48" spans="1:12" ht="12" customHeight="1" x14ac:dyDescent="0.2">
      <c r="A48" s="125"/>
      <c r="B48" s="148"/>
      <c r="C48" s="33"/>
      <c r="D48" s="38"/>
      <c r="E48" s="38"/>
      <c r="F48" s="244"/>
      <c r="G48" s="35"/>
      <c r="H48" s="33"/>
      <c r="I48" s="33"/>
      <c r="J48" s="241"/>
      <c r="K48" s="247"/>
      <c r="L48" s="284"/>
    </row>
    <row r="49" spans="1:144" ht="12" customHeight="1" x14ac:dyDescent="0.2">
      <c r="A49" s="125" t="s">
        <v>463</v>
      </c>
      <c r="B49" s="148" t="s">
        <v>602</v>
      </c>
      <c r="C49" s="100" t="s">
        <v>78</v>
      </c>
      <c r="D49" s="120">
        <v>49</v>
      </c>
      <c r="E49" s="120">
        <v>0</v>
      </c>
      <c r="F49" s="244">
        <v>21400</v>
      </c>
      <c r="G49" s="35">
        <f t="shared" si="0"/>
        <v>21400</v>
      </c>
      <c r="H49" s="100" t="s">
        <v>70</v>
      </c>
      <c r="I49" s="100" t="s">
        <v>49</v>
      </c>
      <c r="J49" s="249" t="s">
        <v>775</v>
      </c>
      <c r="K49" s="274" t="s">
        <v>811</v>
      </c>
      <c r="L49" s="283"/>
    </row>
    <row r="50" spans="1:144" ht="12" customHeight="1" x14ac:dyDescent="0.2">
      <c r="A50" s="125" t="s">
        <v>464</v>
      </c>
      <c r="B50" s="148" t="s">
        <v>603</v>
      </c>
      <c r="C50" s="100" t="s">
        <v>78</v>
      </c>
      <c r="D50" s="120">
        <v>78</v>
      </c>
      <c r="E50" s="120">
        <v>0</v>
      </c>
      <c r="F50" s="244">
        <v>25300</v>
      </c>
      <c r="G50" s="35">
        <f t="shared" si="0"/>
        <v>25300</v>
      </c>
      <c r="H50" s="100" t="s">
        <v>70</v>
      </c>
      <c r="I50" s="100" t="s">
        <v>49</v>
      </c>
      <c r="J50" s="249" t="s">
        <v>775</v>
      </c>
      <c r="K50" s="274" t="s">
        <v>811</v>
      </c>
      <c r="L50" s="283"/>
    </row>
    <row r="51" spans="1:144" ht="12" customHeight="1" x14ac:dyDescent="0.2">
      <c r="A51" s="125" t="s">
        <v>391</v>
      </c>
      <c r="B51" s="148" t="s">
        <v>604</v>
      </c>
      <c r="C51" s="33" t="s">
        <v>78</v>
      </c>
      <c r="D51" s="38">
        <v>44</v>
      </c>
      <c r="E51" s="38">
        <v>0</v>
      </c>
      <c r="F51" s="244">
        <v>23500</v>
      </c>
      <c r="G51" s="35">
        <f t="shared" si="0"/>
        <v>23500</v>
      </c>
      <c r="H51" s="33" t="s">
        <v>70</v>
      </c>
      <c r="I51" s="33" t="s">
        <v>49</v>
      </c>
      <c r="J51" s="249" t="s">
        <v>775</v>
      </c>
      <c r="K51" s="274" t="s">
        <v>827</v>
      </c>
      <c r="L51" s="283"/>
    </row>
    <row r="52" spans="1:144" ht="12" customHeight="1" x14ac:dyDescent="0.2">
      <c r="A52" s="125" t="s">
        <v>441</v>
      </c>
      <c r="B52" s="148" t="s">
        <v>605</v>
      </c>
      <c r="C52" s="33" t="s">
        <v>78</v>
      </c>
      <c r="D52" s="38">
        <v>74</v>
      </c>
      <c r="E52" s="38">
        <v>0</v>
      </c>
      <c r="F52" s="244">
        <v>26750</v>
      </c>
      <c r="G52" s="35">
        <f t="shared" si="0"/>
        <v>26750</v>
      </c>
      <c r="H52" s="33" t="s">
        <v>70</v>
      </c>
      <c r="I52" s="33" t="s">
        <v>49</v>
      </c>
      <c r="J52" s="249" t="s">
        <v>775</v>
      </c>
      <c r="K52" s="274" t="s">
        <v>827</v>
      </c>
      <c r="L52" s="283"/>
    </row>
    <row r="53" spans="1:144" ht="12" customHeight="1" x14ac:dyDescent="0.2">
      <c r="A53" s="125" t="s">
        <v>442</v>
      </c>
      <c r="B53" s="148" t="s">
        <v>606</v>
      </c>
      <c r="C53" s="33" t="s">
        <v>78</v>
      </c>
      <c r="D53" s="38">
        <v>118</v>
      </c>
      <c r="E53" s="38">
        <v>0</v>
      </c>
      <c r="F53" s="244">
        <v>34800</v>
      </c>
      <c r="G53" s="35">
        <f t="shared" si="0"/>
        <v>34800</v>
      </c>
      <c r="H53" s="33" t="s">
        <v>70</v>
      </c>
      <c r="I53" s="33" t="s">
        <v>49</v>
      </c>
      <c r="J53" s="249" t="s">
        <v>777</v>
      </c>
      <c r="K53" s="247"/>
      <c r="L53" s="283"/>
    </row>
    <row r="54" spans="1:144" ht="12" customHeight="1" x14ac:dyDescent="0.2">
      <c r="A54" s="125" t="s">
        <v>443</v>
      </c>
      <c r="B54" s="148" t="s">
        <v>607</v>
      </c>
      <c r="C54" s="33" t="s">
        <v>78</v>
      </c>
      <c r="D54" s="38">
        <v>176</v>
      </c>
      <c r="E54" s="38">
        <v>0</v>
      </c>
      <c r="F54" s="244">
        <v>49400</v>
      </c>
      <c r="G54" s="35">
        <f t="shared" si="0"/>
        <v>49400</v>
      </c>
      <c r="H54" s="33" t="s">
        <v>70</v>
      </c>
      <c r="I54" s="33" t="s">
        <v>49</v>
      </c>
      <c r="J54" s="249" t="s">
        <v>777</v>
      </c>
      <c r="K54" s="247"/>
      <c r="L54" s="283"/>
    </row>
    <row r="55" spans="1:144" ht="12" customHeight="1" x14ac:dyDescent="0.2">
      <c r="A55" s="125" t="s">
        <v>392</v>
      </c>
      <c r="B55" s="148" t="s">
        <v>608</v>
      </c>
      <c r="C55" s="33" t="s">
        <v>78</v>
      </c>
      <c r="D55" s="38">
        <v>59</v>
      </c>
      <c r="E55" s="38">
        <v>0</v>
      </c>
      <c r="F55" s="244">
        <v>24020</v>
      </c>
      <c r="G55" s="35">
        <f t="shared" si="0"/>
        <v>24020</v>
      </c>
      <c r="H55" s="33" t="s">
        <v>70</v>
      </c>
      <c r="I55" s="33" t="s">
        <v>49</v>
      </c>
      <c r="J55" s="249" t="s">
        <v>777</v>
      </c>
      <c r="K55" s="247"/>
      <c r="L55" s="283"/>
    </row>
    <row r="56" spans="1:144" ht="12" customHeight="1" x14ac:dyDescent="0.2">
      <c r="A56" s="125" t="s">
        <v>393</v>
      </c>
      <c r="B56" s="148" t="s">
        <v>609</v>
      </c>
      <c r="C56" s="33" t="s">
        <v>78</v>
      </c>
      <c r="D56" s="38">
        <v>98</v>
      </c>
      <c r="E56" s="38">
        <v>0</v>
      </c>
      <c r="F56" s="244">
        <v>32600</v>
      </c>
      <c r="G56" s="35">
        <f t="shared" si="0"/>
        <v>32600</v>
      </c>
      <c r="H56" s="33" t="s">
        <v>70</v>
      </c>
      <c r="I56" s="33" t="s">
        <v>49</v>
      </c>
      <c r="J56" s="249" t="s">
        <v>777</v>
      </c>
      <c r="K56" s="247"/>
      <c r="L56" s="283"/>
    </row>
    <row r="57" spans="1:144" ht="12" customHeight="1" x14ac:dyDescent="0.2">
      <c r="A57" s="125" t="s">
        <v>394</v>
      </c>
      <c r="B57" s="148" t="s">
        <v>610</v>
      </c>
      <c r="C57" s="33" t="s">
        <v>78</v>
      </c>
      <c r="D57" s="38">
        <v>157</v>
      </c>
      <c r="E57" s="38">
        <v>0</v>
      </c>
      <c r="F57" s="244">
        <v>44250</v>
      </c>
      <c r="G57" s="35">
        <f t="shared" si="0"/>
        <v>44250</v>
      </c>
      <c r="H57" s="33" t="s">
        <v>70</v>
      </c>
      <c r="I57" s="33" t="s">
        <v>49</v>
      </c>
      <c r="J57" s="249" t="s">
        <v>777</v>
      </c>
      <c r="K57" s="247"/>
      <c r="L57" s="283"/>
    </row>
    <row r="58" spans="1:144" ht="12" customHeight="1" x14ac:dyDescent="0.2">
      <c r="A58" s="125" t="s">
        <v>395</v>
      </c>
      <c r="B58" s="148" t="s">
        <v>611</v>
      </c>
      <c r="C58" s="33" t="s">
        <v>78</v>
      </c>
      <c r="D58" s="38">
        <v>235</v>
      </c>
      <c r="E58" s="38">
        <v>0</v>
      </c>
      <c r="F58" s="244">
        <v>63400</v>
      </c>
      <c r="G58" s="35">
        <f t="shared" si="0"/>
        <v>63400</v>
      </c>
      <c r="H58" s="33" t="s">
        <v>70</v>
      </c>
      <c r="I58" s="33" t="s">
        <v>49</v>
      </c>
      <c r="J58" s="249" t="s">
        <v>775</v>
      </c>
      <c r="K58" s="274" t="s">
        <v>1003</v>
      </c>
      <c r="L58" s="283"/>
    </row>
    <row r="59" spans="1:144" ht="12" customHeight="1" x14ac:dyDescent="0.2">
      <c r="A59" s="125" t="s">
        <v>461</v>
      </c>
      <c r="B59" s="148" t="s">
        <v>612</v>
      </c>
      <c r="C59" s="33" t="s">
        <v>78</v>
      </c>
      <c r="D59" s="38">
        <v>123</v>
      </c>
      <c r="E59" s="38">
        <v>0</v>
      </c>
      <c r="F59" s="244">
        <v>40300</v>
      </c>
      <c r="G59" s="35">
        <f t="shared" si="0"/>
        <v>40300</v>
      </c>
      <c r="H59" s="33" t="s">
        <v>70</v>
      </c>
      <c r="I59" s="33" t="s">
        <v>49</v>
      </c>
      <c r="J59" s="249" t="s">
        <v>777</v>
      </c>
      <c r="K59" s="274"/>
      <c r="L59" s="283"/>
    </row>
    <row r="60" spans="1:144" ht="12" customHeight="1" x14ac:dyDescent="0.2">
      <c r="A60"/>
      <c r="B60"/>
      <c r="C60"/>
      <c r="D60"/>
      <c r="E60"/>
      <c r="F60" s="138"/>
      <c r="G60"/>
      <c r="H60"/>
      <c r="I60"/>
      <c r="J60"/>
      <c r="K60" s="159"/>
    </row>
    <row r="61" spans="1:144" ht="12" customHeight="1" x14ac:dyDescent="0.2">
      <c r="B61" s="177" t="s">
        <v>105</v>
      </c>
      <c r="C61" s="45"/>
    </row>
    <row r="62" spans="1:144" ht="12" customHeight="1" x14ac:dyDescent="0.2">
      <c r="B62" s="76"/>
      <c r="C62" s="45"/>
    </row>
    <row r="63" spans="1:144" ht="12" customHeight="1" x14ac:dyDescent="0.2">
      <c r="B63" s="82" t="s">
        <v>776</v>
      </c>
    </row>
    <row r="64" spans="1:144" ht="12" customHeight="1" x14ac:dyDescent="0.2">
      <c r="A64" s="82"/>
      <c r="B64" s="82" t="s">
        <v>778</v>
      </c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</row>
    <row r="65" spans="2:6" ht="12" customHeight="1" x14ac:dyDescent="0.2">
      <c r="B65" s="82"/>
    </row>
    <row r="66" spans="2:6" ht="12" customHeight="1" x14ac:dyDescent="0.2">
      <c r="B66" s="41"/>
    </row>
    <row r="70" spans="2:6" ht="12.75" x14ac:dyDescent="0.2">
      <c r="F70" s="147"/>
    </row>
    <row r="75" spans="2:6" ht="12" customHeight="1" x14ac:dyDescent="0.2">
      <c r="F75" s="138"/>
    </row>
  </sheetData>
  <sheetProtection algorithmName="SHA-512" hashValue="5AfbRsquwuEgpe3D5rS76Jmf/29RdfdbFQOUEzZBfWuONQ9patM5Udo2x2JeR4CTgT/tlsJn7vvz/S8Gu/Rjzw==" saltValue="zwSggLLAwj07sJ6+ypK3dw==" spinCount="100000" sheet="1" sort="0" autoFilter="0"/>
  <autoFilter ref="A5:K42" xr:uid="{00000000-0009-0000-0000-000001000000}"/>
  <dataConsolidate/>
  <customSheetViews>
    <customSheetView guid="{DCA99CA0-D9CB-11D6-B706-0000E83F46E3}" showPageBreaks="1" printArea="1" showAutoFilter="1" showRuler="0">
      <pane ySplit="5" topLeftCell="A6" activePane="bottomLeft" state="frozen"/>
      <selection pane="bottomLeft" activeCell="A5" sqref="A5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  <autoFilter ref="B1:J1" xr:uid="{14AD1D69-BD14-4ACD-A6F7-06FCD0C37B14}"/>
    </customSheetView>
  </customSheetViews>
  <phoneticPr fontId="7" type="noConversion"/>
  <conditionalFormatting sqref="J6:J59">
    <cfRule type="cellIs" dxfId="267" priority="1" operator="equal">
      <formula>"S/Z"</formula>
    </cfRule>
    <cfRule type="cellIs" dxfId="266" priority="2" operator="equal">
      <formula>"Z"</formula>
    </cfRule>
    <cfRule type="cellIs" dxfId="265" priority="3" operator="equal">
      <formula>"S (Z)"</formula>
    </cfRule>
    <cfRule type="cellIs" dxfId="264" priority="4" operator="equal">
      <formula>"S"</formula>
    </cfRule>
  </conditionalFormatting>
  <hyperlinks>
    <hyperlink ref="G1" location="UVOD!A1" display="UVOD!A1" xr:uid="{00000000-0004-0000-0100-000000000000}"/>
  </hyperlinks>
  <printOptions horizontalCentered="1" gridLines="1"/>
  <pageMargins left="0.19685039370078741" right="0.19685039370078741" top="0.63" bottom="0.19685039370078741" header="0.11811023622047245" footer="0.11811023622047245"/>
  <pageSetup paperSize="9" scale="32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8"/>
  </sheetPr>
  <dimension ref="A1:L47"/>
  <sheetViews>
    <sheetView showGridLines="0" showRowColHeaders="0" zoomScaleNormal="100" workbookViewId="0">
      <pane xSplit="2" ySplit="5" topLeftCell="C6" activePane="bottomRight" state="frozen"/>
      <selection activeCell="A5" sqref="A5"/>
      <selection pane="topRight" activeCell="A5" sqref="A5"/>
      <selection pane="bottomLeft" activeCell="A5" sqref="A5"/>
      <selection pane="bottomRight" activeCell="B5" sqref="B5"/>
    </sheetView>
  </sheetViews>
  <sheetFormatPr defaultColWidth="9.140625" defaultRowHeight="12" customHeight="1" x14ac:dyDescent="0.2"/>
  <cols>
    <col min="1" max="1" width="10.140625" style="20" hidden="1" customWidth="1"/>
    <col min="2" max="2" width="41.28515625" style="41" customWidth="1"/>
    <col min="3" max="3" width="15.42578125" style="20" bestFit="1" customWidth="1"/>
    <col min="4" max="4" width="8.7109375" style="7" customWidth="1"/>
    <col min="5" max="5" width="8.7109375" style="1" customWidth="1"/>
    <col min="6" max="6" width="9.7109375" style="140" customWidth="1"/>
    <col min="7" max="7" width="9.7109375" style="6" customWidth="1"/>
    <col min="8" max="8" width="3.7109375" style="20" customWidth="1"/>
    <col min="9" max="9" width="4.85546875" style="20" customWidth="1"/>
    <col min="10" max="10" width="8.85546875" style="136" bestFit="1" customWidth="1"/>
    <col min="11" max="11" width="35.28515625" style="165" bestFit="1" customWidth="1"/>
    <col min="12" max="16384" width="9.140625" style="1"/>
  </cols>
  <sheetData>
    <row r="1" spans="1:12" ht="15" customHeight="1" thickBot="1" x14ac:dyDescent="0.25">
      <c r="B1" s="42"/>
      <c r="C1" s="24"/>
      <c r="D1" s="29"/>
      <c r="E1" s="25"/>
      <c r="F1" s="139"/>
      <c r="G1" s="178" t="s">
        <v>782</v>
      </c>
      <c r="H1" s="24"/>
      <c r="I1" s="28"/>
      <c r="J1" s="28"/>
    </row>
    <row r="2" spans="1:12" s="60" customFormat="1" ht="13.5" customHeight="1" x14ac:dyDescent="0.2">
      <c r="A2" s="55"/>
      <c r="B2" s="56"/>
      <c r="C2" s="57"/>
      <c r="D2" s="54" t="s">
        <v>975</v>
      </c>
      <c r="E2" s="54" t="s">
        <v>976</v>
      </c>
      <c r="F2" s="54"/>
      <c r="G2" s="59"/>
      <c r="H2" s="57"/>
      <c r="I2" s="57"/>
      <c r="J2" s="57"/>
      <c r="K2" s="170"/>
    </row>
    <row r="3" spans="1:12" s="60" customFormat="1" ht="13.5" customHeight="1" x14ac:dyDescent="0.2">
      <c r="A3" s="61"/>
      <c r="B3" s="62"/>
      <c r="C3" s="179" t="s">
        <v>818</v>
      </c>
      <c r="D3" s="114">
        <f>UVOD!$D$5</f>
        <v>0</v>
      </c>
      <c r="E3" s="115">
        <f>UVOD!E5</f>
        <v>0</v>
      </c>
      <c r="F3" s="58"/>
      <c r="G3" s="57"/>
      <c r="H3" s="63"/>
      <c r="J3" s="166"/>
      <c r="K3" s="170"/>
    </row>
    <row r="4" spans="1:12" s="60" customFormat="1" ht="13.5" customHeight="1" thickBot="1" x14ac:dyDescent="0.25">
      <c r="A4" s="61"/>
      <c r="B4" s="56"/>
      <c r="C4" s="187" t="s">
        <v>819</v>
      </c>
      <c r="D4" s="116">
        <f>UVOD!$D$10</f>
        <v>0</v>
      </c>
      <c r="E4" s="278"/>
      <c r="F4" s="190" t="s">
        <v>820</v>
      </c>
      <c r="G4" s="83">
        <f>UVOD!$D$6</f>
        <v>0</v>
      </c>
      <c r="H4" s="63"/>
      <c r="J4" s="59"/>
      <c r="K4" s="170"/>
    </row>
    <row r="5" spans="1:12" ht="85.5" customHeight="1" thickBot="1" x14ac:dyDescent="0.25">
      <c r="A5" s="105" t="s">
        <v>258</v>
      </c>
      <c r="B5" s="180" t="s">
        <v>38</v>
      </c>
      <c r="C5" s="189" t="s">
        <v>74</v>
      </c>
      <c r="D5" s="185" t="s">
        <v>533</v>
      </c>
      <c r="E5" s="185" t="s">
        <v>532</v>
      </c>
      <c r="F5" s="181" t="s">
        <v>472</v>
      </c>
      <c r="G5" s="182" t="s">
        <v>473</v>
      </c>
      <c r="H5" s="183" t="s">
        <v>39</v>
      </c>
      <c r="I5" s="183" t="s">
        <v>40</v>
      </c>
      <c r="J5" s="186" t="s">
        <v>75</v>
      </c>
      <c r="K5" s="184" t="s">
        <v>779</v>
      </c>
    </row>
    <row r="6" spans="1:12" ht="12" customHeight="1" x14ac:dyDescent="0.2">
      <c r="A6" s="123">
        <v>11183019</v>
      </c>
      <c r="B6" s="32" t="s">
        <v>453</v>
      </c>
      <c r="C6" s="33" t="s">
        <v>828</v>
      </c>
      <c r="D6" s="38">
        <v>1274</v>
      </c>
      <c r="E6" s="38">
        <v>0</v>
      </c>
      <c r="F6" s="244">
        <v>195000</v>
      </c>
      <c r="G6" s="35">
        <f>(((1-$D$4/100)*F6+(D6*$D$3)+(E6*$E$3))*(1-$G$4/100))</f>
        <v>195000</v>
      </c>
      <c r="H6" s="33" t="s">
        <v>70</v>
      </c>
      <c r="I6" s="33" t="s">
        <v>49</v>
      </c>
      <c r="J6" s="53" t="s">
        <v>775</v>
      </c>
      <c r="K6" s="191" t="s">
        <v>812</v>
      </c>
      <c r="L6" s="283"/>
    </row>
    <row r="7" spans="1:12" ht="12" customHeight="1" x14ac:dyDescent="0.2">
      <c r="A7" s="123">
        <v>11183018</v>
      </c>
      <c r="B7" s="32" t="s">
        <v>454</v>
      </c>
      <c r="C7" s="33" t="s">
        <v>828</v>
      </c>
      <c r="D7" s="38">
        <v>1813</v>
      </c>
      <c r="E7" s="38">
        <v>0</v>
      </c>
      <c r="F7" s="244">
        <v>222000</v>
      </c>
      <c r="G7" s="35">
        <f t="shared" ref="G7:G41" si="0">(((1-$D$4/100)*F7+(D7*$D$3)+(E7*$E$3))*(1-$G$4/100))</f>
        <v>222000</v>
      </c>
      <c r="H7" s="33" t="s">
        <v>70</v>
      </c>
      <c r="I7" s="33" t="s">
        <v>49</v>
      </c>
      <c r="J7" s="53" t="s">
        <v>775</v>
      </c>
      <c r="K7" s="191" t="s">
        <v>812</v>
      </c>
      <c r="L7" s="283"/>
    </row>
    <row r="8" spans="1:12" ht="12" customHeight="1" x14ac:dyDescent="0.2">
      <c r="A8" s="123">
        <v>11183017</v>
      </c>
      <c r="B8" s="32" t="s">
        <v>455</v>
      </c>
      <c r="C8" s="33" t="s">
        <v>828</v>
      </c>
      <c r="D8" s="38">
        <v>2548</v>
      </c>
      <c r="E8" s="38">
        <v>0</v>
      </c>
      <c r="F8" s="244">
        <v>326000</v>
      </c>
      <c r="G8" s="35">
        <f t="shared" si="0"/>
        <v>326000</v>
      </c>
      <c r="H8" s="33" t="s">
        <v>70</v>
      </c>
      <c r="I8" s="33" t="s">
        <v>49</v>
      </c>
      <c r="J8" s="53" t="s">
        <v>775</v>
      </c>
      <c r="K8" s="191" t="s">
        <v>812</v>
      </c>
      <c r="L8" s="283"/>
    </row>
    <row r="9" spans="1:12" ht="12" customHeight="1" x14ac:dyDescent="0.2">
      <c r="A9" s="123">
        <v>11183009</v>
      </c>
      <c r="B9" s="32" t="s">
        <v>456</v>
      </c>
      <c r="C9" s="33" t="s">
        <v>828</v>
      </c>
      <c r="D9" s="38">
        <v>3283</v>
      </c>
      <c r="E9" s="38">
        <v>0</v>
      </c>
      <c r="F9" s="244">
        <v>438700</v>
      </c>
      <c r="G9" s="35">
        <f t="shared" si="0"/>
        <v>438700</v>
      </c>
      <c r="H9" s="33" t="s">
        <v>70</v>
      </c>
      <c r="I9" s="33" t="s">
        <v>49</v>
      </c>
      <c r="J9" s="53" t="s">
        <v>775</v>
      </c>
      <c r="K9" s="191" t="s">
        <v>812</v>
      </c>
      <c r="L9" s="283"/>
    </row>
    <row r="10" spans="1:12" ht="12" customHeight="1" x14ac:dyDescent="0.2">
      <c r="A10" s="123">
        <v>11183010</v>
      </c>
      <c r="B10" s="32" t="s">
        <v>161</v>
      </c>
      <c r="C10" s="33" t="s">
        <v>828</v>
      </c>
      <c r="D10" s="38">
        <v>4214</v>
      </c>
      <c r="E10" s="38">
        <v>0</v>
      </c>
      <c r="F10" s="244">
        <v>548700</v>
      </c>
      <c r="G10" s="35">
        <f t="shared" si="0"/>
        <v>548700</v>
      </c>
      <c r="H10" s="33" t="s">
        <v>70</v>
      </c>
      <c r="I10" s="33" t="s">
        <v>49</v>
      </c>
      <c r="J10" s="53" t="s">
        <v>775</v>
      </c>
      <c r="K10" s="191" t="s">
        <v>812</v>
      </c>
      <c r="L10" s="283"/>
    </row>
    <row r="11" spans="1:12" ht="12" customHeight="1" x14ac:dyDescent="0.2">
      <c r="A11" s="123">
        <v>11183011</v>
      </c>
      <c r="B11" s="32" t="s">
        <v>162</v>
      </c>
      <c r="C11" s="33" t="s">
        <v>828</v>
      </c>
      <c r="D11" s="38">
        <v>5096</v>
      </c>
      <c r="E11" s="38">
        <v>0</v>
      </c>
      <c r="F11" s="244">
        <v>649000</v>
      </c>
      <c r="G11" s="35">
        <f t="shared" si="0"/>
        <v>649000</v>
      </c>
      <c r="H11" s="33" t="s">
        <v>70</v>
      </c>
      <c r="I11" s="33" t="s">
        <v>49</v>
      </c>
      <c r="J11" s="53" t="s">
        <v>777</v>
      </c>
      <c r="K11" s="191"/>
      <c r="L11" s="283"/>
    </row>
    <row r="12" spans="1:12" ht="12" customHeight="1" x14ac:dyDescent="0.2">
      <c r="A12" s="123">
        <v>11183012</v>
      </c>
      <c r="B12" s="32" t="s">
        <v>163</v>
      </c>
      <c r="C12" s="33" t="s">
        <v>828</v>
      </c>
      <c r="D12" s="38">
        <v>6370</v>
      </c>
      <c r="E12" s="38">
        <v>0</v>
      </c>
      <c r="F12" s="244">
        <v>850000</v>
      </c>
      <c r="G12" s="35">
        <f t="shared" si="0"/>
        <v>850000</v>
      </c>
      <c r="H12" s="33" t="s">
        <v>70</v>
      </c>
      <c r="I12" s="33" t="s">
        <v>49</v>
      </c>
      <c r="J12" s="53" t="s">
        <v>777</v>
      </c>
      <c r="K12" s="191"/>
      <c r="L12" s="283"/>
    </row>
    <row r="13" spans="1:12" ht="12" customHeight="1" x14ac:dyDescent="0.2">
      <c r="A13" s="123">
        <v>11183013</v>
      </c>
      <c r="B13" s="32" t="s">
        <v>164</v>
      </c>
      <c r="C13" s="33" t="s">
        <v>828</v>
      </c>
      <c r="D13" s="38">
        <v>8232</v>
      </c>
      <c r="E13" s="38">
        <v>0</v>
      </c>
      <c r="F13" s="244">
        <v>1145000</v>
      </c>
      <c r="G13" s="35">
        <f t="shared" si="0"/>
        <v>1145000</v>
      </c>
      <c r="H13" s="33" t="s">
        <v>70</v>
      </c>
      <c r="I13" s="33" t="s">
        <v>49</v>
      </c>
      <c r="J13" s="53" t="s">
        <v>777</v>
      </c>
      <c r="K13" s="191"/>
      <c r="L13" s="283"/>
    </row>
    <row r="14" spans="1:12" ht="12" customHeight="1" x14ac:dyDescent="0.2">
      <c r="A14" s="123">
        <v>11183000</v>
      </c>
      <c r="B14" s="32" t="s">
        <v>206</v>
      </c>
      <c r="C14" s="33" t="s">
        <v>828</v>
      </c>
      <c r="D14" s="38">
        <v>980</v>
      </c>
      <c r="E14" s="38">
        <v>0</v>
      </c>
      <c r="F14" s="244">
        <v>153800</v>
      </c>
      <c r="G14" s="35">
        <f t="shared" si="0"/>
        <v>153800</v>
      </c>
      <c r="H14" s="33" t="s">
        <v>70</v>
      </c>
      <c r="I14" s="33" t="s">
        <v>49</v>
      </c>
      <c r="J14" s="53" t="s">
        <v>775</v>
      </c>
      <c r="K14" s="191" t="s">
        <v>1007</v>
      </c>
      <c r="L14" s="283"/>
    </row>
    <row r="15" spans="1:12" ht="12" customHeight="1" x14ac:dyDescent="0.2">
      <c r="A15" s="123">
        <v>11183014</v>
      </c>
      <c r="B15" s="32" t="s">
        <v>207</v>
      </c>
      <c r="C15" s="33" t="s">
        <v>828</v>
      </c>
      <c r="D15" s="38">
        <v>1372</v>
      </c>
      <c r="E15" s="38">
        <v>0</v>
      </c>
      <c r="F15" s="244">
        <v>206500</v>
      </c>
      <c r="G15" s="35">
        <f t="shared" si="0"/>
        <v>206500</v>
      </c>
      <c r="H15" s="33" t="s">
        <v>70</v>
      </c>
      <c r="I15" s="33" t="s">
        <v>49</v>
      </c>
      <c r="J15" s="53" t="s">
        <v>775</v>
      </c>
      <c r="K15" s="191" t="s">
        <v>812</v>
      </c>
      <c r="L15" s="283"/>
    </row>
    <row r="16" spans="1:12" ht="11.25" customHeight="1" x14ac:dyDescent="0.2">
      <c r="A16" s="123">
        <v>11183029</v>
      </c>
      <c r="B16" s="32" t="s">
        <v>208</v>
      </c>
      <c r="C16" s="33" t="s">
        <v>828</v>
      </c>
      <c r="D16" s="38">
        <v>1960</v>
      </c>
      <c r="E16" s="38">
        <v>0</v>
      </c>
      <c r="F16" s="244">
        <v>251000</v>
      </c>
      <c r="G16" s="35">
        <f t="shared" si="0"/>
        <v>251000</v>
      </c>
      <c r="H16" s="33" t="s">
        <v>70</v>
      </c>
      <c r="I16" s="33" t="s">
        <v>49</v>
      </c>
      <c r="J16" s="53" t="s">
        <v>775</v>
      </c>
      <c r="K16" s="191" t="s">
        <v>812</v>
      </c>
      <c r="L16" s="283"/>
    </row>
    <row r="17" spans="1:12" ht="12" customHeight="1" x14ac:dyDescent="0.2">
      <c r="A17" s="123">
        <v>11183030</v>
      </c>
      <c r="B17" s="32" t="s">
        <v>209</v>
      </c>
      <c r="C17" s="33" t="s">
        <v>828</v>
      </c>
      <c r="D17" s="38">
        <v>2744</v>
      </c>
      <c r="E17" s="38">
        <v>0</v>
      </c>
      <c r="F17" s="244">
        <v>347700</v>
      </c>
      <c r="G17" s="35">
        <f t="shared" si="0"/>
        <v>347700</v>
      </c>
      <c r="H17" s="33" t="s">
        <v>70</v>
      </c>
      <c r="I17" s="33" t="s">
        <v>49</v>
      </c>
      <c r="J17" s="53" t="s">
        <v>775</v>
      </c>
      <c r="K17" s="191" t="s">
        <v>812</v>
      </c>
      <c r="L17" s="283"/>
    </row>
    <row r="18" spans="1:12" ht="12" customHeight="1" x14ac:dyDescent="0.2">
      <c r="A18" s="123">
        <v>11183031</v>
      </c>
      <c r="B18" s="32" t="s">
        <v>210</v>
      </c>
      <c r="C18" s="33" t="s">
        <v>828</v>
      </c>
      <c r="D18" s="38">
        <v>3724</v>
      </c>
      <c r="E18" s="38">
        <v>0</v>
      </c>
      <c r="F18" s="244">
        <v>490000</v>
      </c>
      <c r="G18" s="35">
        <f t="shared" si="0"/>
        <v>490000</v>
      </c>
      <c r="H18" s="33" t="s">
        <v>70</v>
      </c>
      <c r="I18" s="33" t="s">
        <v>49</v>
      </c>
      <c r="J18" s="53" t="s">
        <v>775</v>
      </c>
      <c r="K18" s="191" t="s">
        <v>812</v>
      </c>
      <c r="L18" s="283"/>
    </row>
    <row r="19" spans="1:12" ht="12" customHeight="1" x14ac:dyDescent="0.2">
      <c r="A19" s="123">
        <v>11183032</v>
      </c>
      <c r="B19" s="32" t="s">
        <v>211</v>
      </c>
      <c r="C19" s="33" t="s">
        <v>828</v>
      </c>
      <c r="D19" s="38">
        <v>4704</v>
      </c>
      <c r="E19" s="38">
        <v>0</v>
      </c>
      <c r="F19" s="244">
        <v>615100</v>
      </c>
      <c r="G19" s="35">
        <f t="shared" si="0"/>
        <v>615100</v>
      </c>
      <c r="H19" s="33" t="s">
        <v>70</v>
      </c>
      <c r="I19" s="33" t="s">
        <v>49</v>
      </c>
      <c r="J19" s="53" t="s">
        <v>775</v>
      </c>
      <c r="K19" s="191" t="s">
        <v>812</v>
      </c>
      <c r="L19" s="283"/>
    </row>
    <row r="20" spans="1:12" ht="12" customHeight="1" x14ac:dyDescent="0.2">
      <c r="A20" s="123">
        <v>11183033</v>
      </c>
      <c r="B20" s="32" t="s">
        <v>212</v>
      </c>
      <c r="C20" s="33" t="s">
        <v>828</v>
      </c>
      <c r="D20" s="38">
        <v>5880</v>
      </c>
      <c r="E20" s="38">
        <v>0</v>
      </c>
      <c r="F20" s="244">
        <v>749100</v>
      </c>
      <c r="G20" s="35">
        <f t="shared" si="0"/>
        <v>749100</v>
      </c>
      <c r="H20" s="33" t="s">
        <v>70</v>
      </c>
      <c r="I20" s="33" t="s">
        <v>49</v>
      </c>
      <c r="J20" s="53" t="s">
        <v>777</v>
      </c>
      <c r="K20" s="146"/>
      <c r="L20" s="283"/>
    </row>
    <row r="21" spans="1:12" ht="12" customHeight="1" x14ac:dyDescent="0.2">
      <c r="A21" s="123">
        <v>11183034</v>
      </c>
      <c r="B21" s="32" t="s">
        <v>213</v>
      </c>
      <c r="C21" s="33" t="s">
        <v>828</v>
      </c>
      <c r="D21" s="38">
        <v>7252</v>
      </c>
      <c r="E21" s="38">
        <v>0</v>
      </c>
      <c r="F21" s="244">
        <v>958500</v>
      </c>
      <c r="G21" s="35">
        <f t="shared" si="0"/>
        <v>958500</v>
      </c>
      <c r="H21" s="33" t="s">
        <v>70</v>
      </c>
      <c r="I21" s="33" t="s">
        <v>49</v>
      </c>
      <c r="J21" s="53" t="s">
        <v>777</v>
      </c>
      <c r="K21" s="146"/>
      <c r="L21" s="283"/>
    </row>
    <row r="22" spans="1:12" ht="12" customHeight="1" x14ac:dyDescent="0.2">
      <c r="A22" s="123">
        <v>11183035</v>
      </c>
      <c r="B22" s="32" t="s">
        <v>214</v>
      </c>
      <c r="C22" s="33" t="s">
        <v>828</v>
      </c>
      <c r="D22" s="38">
        <v>9408</v>
      </c>
      <c r="E22" s="38">
        <v>0</v>
      </c>
      <c r="F22" s="244">
        <v>1253000</v>
      </c>
      <c r="G22" s="35">
        <f t="shared" si="0"/>
        <v>1253000</v>
      </c>
      <c r="H22" s="33" t="s">
        <v>70</v>
      </c>
      <c r="I22" s="33" t="s">
        <v>49</v>
      </c>
      <c r="J22" s="53" t="s">
        <v>777</v>
      </c>
      <c r="K22" s="146"/>
      <c r="L22" s="283"/>
    </row>
    <row r="23" spans="1:12" ht="12" customHeight="1" x14ac:dyDescent="0.2">
      <c r="A23" s="123">
        <v>11183001</v>
      </c>
      <c r="B23" s="32" t="s">
        <v>10</v>
      </c>
      <c r="C23" s="33" t="s">
        <v>828</v>
      </c>
      <c r="D23" s="38">
        <v>1225</v>
      </c>
      <c r="E23" s="38">
        <v>0</v>
      </c>
      <c r="F23" s="244">
        <v>188500</v>
      </c>
      <c r="G23" s="35">
        <f t="shared" si="0"/>
        <v>188500</v>
      </c>
      <c r="H23" s="33" t="s">
        <v>70</v>
      </c>
      <c r="I23" s="33" t="s">
        <v>49</v>
      </c>
      <c r="J23" s="53" t="s">
        <v>775</v>
      </c>
      <c r="K23" s="191" t="s">
        <v>812</v>
      </c>
      <c r="L23" s="283"/>
    </row>
    <row r="24" spans="1:12" ht="12" customHeight="1" x14ac:dyDescent="0.2">
      <c r="A24" s="123">
        <v>11183002</v>
      </c>
      <c r="B24" s="32" t="s">
        <v>11</v>
      </c>
      <c r="C24" s="33" t="s">
        <v>828</v>
      </c>
      <c r="D24" s="38">
        <v>1715</v>
      </c>
      <c r="E24" s="38">
        <v>0</v>
      </c>
      <c r="F24" s="244">
        <v>254000</v>
      </c>
      <c r="G24" s="35">
        <f t="shared" si="0"/>
        <v>254000</v>
      </c>
      <c r="H24" s="33" t="s">
        <v>70</v>
      </c>
      <c r="I24" s="33" t="s">
        <v>49</v>
      </c>
      <c r="J24" s="53" t="s">
        <v>775</v>
      </c>
      <c r="K24" s="191" t="s">
        <v>812</v>
      </c>
      <c r="L24" s="283"/>
    </row>
    <row r="25" spans="1:12" ht="12" customHeight="1" x14ac:dyDescent="0.2">
      <c r="A25" s="123">
        <v>11183003</v>
      </c>
      <c r="B25" s="32" t="s">
        <v>12</v>
      </c>
      <c r="C25" s="33" t="s">
        <v>828</v>
      </c>
      <c r="D25" s="38">
        <v>2450</v>
      </c>
      <c r="E25" s="38">
        <v>0</v>
      </c>
      <c r="F25" s="244">
        <v>290000</v>
      </c>
      <c r="G25" s="35">
        <f t="shared" si="0"/>
        <v>290000</v>
      </c>
      <c r="H25" s="33" t="s">
        <v>70</v>
      </c>
      <c r="I25" s="33" t="s">
        <v>49</v>
      </c>
      <c r="J25" s="53" t="s">
        <v>775</v>
      </c>
      <c r="K25" s="191" t="s">
        <v>812</v>
      </c>
      <c r="L25" s="283"/>
    </row>
    <row r="26" spans="1:12" ht="12" customHeight="1" x14ac:dyDescent="0.2">
      <c r="A26" s="123">
        <v>11183004</v>
      </c>
      <c r="B26" s="32" t="s">
        <v>13</v>
      </c>
      <c r="C26" s="33" t="s">
        <v>828</v>
      </c>
      <c r="D26" s="38">
        <v>3430</v>
      </c>
      <c r="E26" s="38">
        <v>0</v>
      </c>
      <c r="F26" s="244">
        <v>450000</v>
      </c>
      <c r="G26" s="35">
        <f t="shared" si="0"/>
        <v>450000</v>
      </c>
      <c r="H26" s="33" t="s">
        <v>70</v>
      </c>
      <c r="I26" s="33" t="s">
        <v>49</v>
      </c>
      <c r="J26" s="53" t="s">
        <v>775</v>
      </c>
      <c r="K26" s="191" t="s">
        <v>812</v>
      </c>
      <c r="L26" s="283"/>
    </row>
    <row r="27" spans="1:12" ht="12" customHeight="1" x14ac:dyDescent="0.2">
      <c r="A27" s="123">
        <v>11183005</v>
      </c>
      <c r="B27" s="32" t="s">
        <v>14</v>
      </c>
      <c r="C27" s="33" t="s">
        <v>828</v>
      </c>
      <c r="D27" s="38">
        <v>4655</v>
      </c>
      <c r="E27" s="38">
        <v>0</v>
      </c>
      <c r="F27" s="244">
        <v>608000</v>
      </c>
      <c r="G27" s="35">
        <f t="shared" si="0"/>
        <v>608000</v>
      </c>
      <c r="H27" s="33" t="s">
        <v>70</v>
      </c>
      <c r="I27" s="33" t="s">
        <v>49</v>
      </c>
      <c r="J27" s="53" t="s">
        <v>775</v>
      </c>
      <c r="K27" s="191" t="s">
        <v>812</v>
      </c>
      <c r="L27" s="283"/>
    </row>
    <row r="28" spans="1:12" ht="12" customHeight="1" x14ac:dyDescent="0.2">
      <c r="A28" s="123">
        <v>11183015</v>
      </c>
      <c r="B28" s="32" t="s">
        <v>15</v>
      </c>
      <c r="C28" s="33" t="s">
        <v>828</v>
      </c>
      <c r="D28" s="38">
        <v>5880</v>
      </c>
      <c r="E28" s="38">
        <v>0</v>
      </c>
      <c r="F28" s="244">
        <v>750000</v>
      </c>
      <c r="G28" s="35">
        <f t="shared" si="0"/>
        <v>750000</v>
      </c>
      <c r="H28" s="33" t="s">
        <v>70</v>
      </c>
      <c r="I28" s="33" t="s">
        <v>49</v>
      </c>
      <c r="J28" s="53" t="s">
        <v>777</v>
      </c>
      <c r="K28" s="191"/>
      <c r="L28" s="283"/>
    </row>
    <row r="29" spans="1:12" ht="12" customHeight="1" x14ac:dyDescent="0.2">
      <c r="A29" s="123"/>
      <c r="B29" s="32"/>
      <c r="C29" s="33"/>
      <c r="D29" s="38"/>
      <c r="E29" s="38"/>
      <c r="F29" s="244"/>
      <c r="G29" s="35"/>
      <c r="H29" s="33"/>
      <c r="I29" s="33"/>
      <c r="J29" s="171"/>
      <c r="K29" s="172"/>
      <c r="L29" s="283"/>
    </row>
    <row r="30" spans="1:12" ht="12" customHeight="1" x14ac:dyDescent="0.2">
      <c r="A30" s="33">
        <v>11185023</v>
      </c>
      <c r="B30" s="32" t="s">
        <v>28</v>
      </c>
      <c r="C30" s="33" t="s">
        <v>828</v>
      </c>
      <c r="D30" s="38">
        <v>245</v>
      </c>
      <c r="E30" s="38">
        <v>0</v>
      </c>
      <c r="F30" s="244">
        <v>39900</v>
      </c>
      <c r="G30" s="35">
        <f t="shared" si="0"/>
        <v>39900</v>
      </c>
      <c r="H30" s="33" t="s">
        <v>70</v>
      </c>
      <c r="I30" s="33" t="s">
        <v>49</v>
      </c>
      <c r="J30" s="53" t="s">
        <v>777</v>
      </c>
      <c r="K30" s="191"/>
      <c r="L30" s="283"/>
    </row>
    <row r="31" spans="1:12" ht="12" customHeight="1" x14ac:dyDescent="0.2">
      <c r="A31" s="33">
        <v>11185007</v>
      </c>
      <c r="B31" s="32" t="s">
        <v>29</v>
      </c>
      <c r="C31" s="33" t="s">
        <v>828</v>
      </c>
      <c r="D31" s="38">
        <v>343</v>
      </c>
      <c r="E31" s="38">
        <v>0</v>
      </c>
      <c r="F31" s="244">
        <v>52800</v>
      </c>
      <c r="G31" s="35">
        <f t="shared" si="0"/>
        <v>52800</v>
      </c>
      <c r="H31" s="33" t="s">
        <v>70</v>
      </c>
      <c r="I31" s="33" t="s">
        <v>49</v>
      </c>
      <c r="J31" s="53" t="s">
        <v>777</v>
      </c>
      <c r="K31" s="191"/>
      <c r="L31" s="283"/>
    </row>
    <row r="32" spans="1:12" ht="12" customHeight="1" x14ac:dyDescent="0.2">
      <c r="A32" s="33">
        <v>11185009</v>
      </c>
      <c r="B32" s="32" t="s">
        <v>347</v>
      </c>
      <c r="C32" s="33" t="s">
        <v>828</v>
      </c>
      <c r="D32" s="38">
        <v>490</v>
      </c>
      <c r="E32" s="38">
        <v>0</v>
      </c>
      <c r="F32" s="244">
        <v>65100</v>
      </c>
      <c r="G32" s="35">
        <f t="shared" si="0"/>
        <v>65100</v>
      </c>
      <c r="H32" s="33" t="s">
        <v>70</v>
      </c>
      <c r="I32" s="33" t="s">
        <v>49</v>
      </c>
      <c r="J32" s="53" t="s">
        <v>777</v>
      </c>
      <c r="K32" s="191"/>
      <c r="L32" s="283"/>
    </row>
    <row r="33" spans="1:12" ht="12" customHeight="1" x14ac:dyDescent="0.2">
      <c r="A33" s="33">
        <v>11185011</v>
      </c>
      <c r="B33" s="32" t="s">
        <v>348</v>
      </c>
      <c r="C33" s="33" t="s">
        <v>828</v>
      </c>
      <c r="D33" s="38">
        <v>686</v>
      </c>
      <c r="E33" s="38">
        <v>0</v>
      </c>
      <c r="F33" s="244">
        <v>88500</v>
      </c>
      <c r="G33" s="35">
        <f t="shared" si="0"/>
        <v>88500</v>
      </c>
      <c r="H33" s="33" t="s">
        <v>70</v>
      </c>
      <c r="I33" s="33" t="s">
        <v>49</v>
      </c>
      <c r="J33" s="53" t="s">
        <v>777</v>
      </c>
      <c r="K33" s="191"/>
      <c r="L33" s="283"/>
    </row>
    <row r="34" spans="1:12" ht="12" customHeight="1" x14ac:dyDescent="0.2">
      <c r="A34" s="33">
        <v>11185013</v>
      </c>
      <c r="B34" s="32" t="s">
        <v>349</v>
      </c>
      <c r="C34" s="33" t="s">
        <v>828</v>
      </c>
      <c r="D34" s="38">
        <v>931</v>
      </c>
      <c r="E34" s="38">
        <v>0</v>
      </c>
      <c r="F34" s="244">
        <v>120000</v>
      </c>
      <c r="G34" s="35">
        <f t="shared" si="0"/>
        <v>120000</v>
      </c>
      <c r="H34" s="33" t="s">
        <v>70</v>
      </c>
      <c r="I34" s="33" t="s">
        <v>49</v>
      </c>
      <c r="J34" s="53" t="s">
        <v>777</v>
      </c>
      <c r="K34" s="191"/>
      <c r="L34" s="283"/>
    </row>
    <row r="35" spans="1:12" ht="12" customHeight="1" x14ac:dyDescent="0.2">
      <c r="A35" s="33">
        <v>11185001</v>
      </c>
      <c r="B35" s="32" t="s">
        <v>350</v>
      </c>
      <c r="C35" s="33" t="s">
        <v>828</v>
      </c>
      <c r="D35" s="38">
        <v>1176</v>
      </c>
      <c r="E35" s="38">
        <v>0</v>
      </c>
      <c r="F35" s="244">
        <v>152000</v>
      </c>
      <c r="G35" s="35">
        <f t="shared" si="0"/>
        <v>152000</v>
      </c>
      <c r="H35" s="33" t="s">
        <v>70</v>
      </c>
      <c r="I35" s="33" t="s">
        <v>49</v>
      </c>
      <c r="J35" s="53" t="s">
        <v>775</v>
      </c>
      <c r="K35" s="191" t="s">
        <v>811</v>
      </c>
      <c r="L35" s="283"/>
    </row>
    <row r="36" spans="1:12" ht="12" customHeight="1" x14ac:dyDescent="0.2">
      <c r="A36" s="33">
        <v>11185015</v>
      </c>
      <c r="B36" s="32" t="s">
        <v>351</v>
      </c>
      <c r="C36" s="33" t="s">
        <v>828</v>
      </c>
      <c r="D36" s="38">
        <v>1470</v>
      </c>
      <c r="E36" s="38">
        <v>0</v>
      </c>
      <c r="F36" s="244">
        <v>189000</v>
      </c>
      <c r="G36" s="35">
        <f t="shared" si="0"/>
        <v>189000</v>
      </c>
      <c r="H36" s="33" t="s">
        <v>70</v>
      </c>
      <c r="I36" s="33" t="s">
        <v>49</v>
      </c>
      <c r="J36" s="53" t="s">
        <v>775</v>
      </c>
      <c r="K36" s="191" t="s">
        <v>811</v>
      </c>
      <c r="L36" s="283"/>
    </row>
    <row r="37" spans="1:12" ht="12" customHeight="1" x14ac:dyDescent="0.2">
      <c r="A37" s="33">
        <v>11185017</v>
      </c>
      <c r="B37" s="32" t="s">
        <v>352</v>
      </c>
      <c r="C37" s="33" t="s">
        <v>828</v>
      </c>
      <c r="D37" s="38">
        <v>1813</v>
      </c>
      <c r="E37" s="38">
        <v>0</v>
      </c>
      <c r="F37" s="244">
        <v>236000</v>
      </c>
      <c r="G37" s="35">
        <f t="shared" si="0"/>
        <v>236000</v>
      </c>
      <c r="H37" s="33" t="s">
        <v>70</v>
      </c>
      <c r="I37" s="33" t="s">
        <v>49</v>
      </c>
      <c r="J37" s="53" t="s">
        <v>775</v>
      </c>
      <c r="K37" s="191" t="s">
        <v>811</v>
      </c>
      <c r="L37" s="283"/>
    </row>
    <row r="38" spans="1:12" ht="12" customHeight="1" x14ac:dyDescent="0.2">
      <c r="A38" s="33">
        <v>11185003</v>
      </c>
      <c r="B38" s="32" t="s">
        <v>233</v>
      </c>
      <c r="C38" s="33" t="s">
        <v>828</v>
      </c>
      <c r="D38" s="38">
        <v>2352</v>
      </c>
      <c r="E38" s="38">
        <v>0</v>
      </c>
      <c r="F38" s="244">
        <v>307320</v>
      </c>
      <c r="G38" s="35">
        <f t="shared" si="0"/>
        <v>307320</v>
      </c>
      <c r="H38" s="33" t="s">
        <v>70</v>
      </c>
      <c r="I38" s="33" t="s">
        <v>49</v>
      </c>
      <c r="J38" s="53" t="s">
        <v>775</v>
      </c>
      <c r="K38" s="191" t="s">
        <v>811</v>
      </c>
      <c r="L38" s="283"/>
    </row>
    <row r="39" spans="1:12" ht="12" customHeight="1" x14ac:dyDescent="0.2">
      <c r="A39" s="33">
        <v>11185019</v>
      </c>
      <c r="B39" s="32" t="s">
        <v>234</v>
      </c>
      <c r="C39" s="33" t="s">
        <v>828</v>
      </c>
      <c r="D39" s="38">
        <v>2940</v>
      </c>
      <c r="E39" s="38">
        <v>0</v>
      </c>
      <c r="F39" s="244">
        <v>387000</v>
      </c>
      <c r="G39" s="35">
        <f t="shared" si="0"/>
        <v>387000</v>
      </c>
      <c r="H39" s="33" t="s">
        <v>70</v>
      </c>
      <c r="I39" s="33" t="s">
        <v>49</v>
      </c>
      <c r="J39" s="53" t="s">
        <v>777</v>
      </c>
      <c r="K39" s="191"/>
      <c r="L39" s="283"/>
    </row>
    <row r="40" spans="1:12" ht="12" customHeight="1" x14ac:dyDescent="0.2">
      <c r="A40" s="33">
        <v>11185021</v>
      </c>
      <c r="B40" s="32" t="s">
        <v>235</v>
      </c>
      <c r="C40" s="33" t="s">
        <v>828</v>
      </c>
      <c r="D40" s="38">
        <v>3920</v>
      </c>
      <c r="E40" s="38">
        <v>0</v>
      </c>
      <c r="F40" s="244">
        <v>599300</v>
      </c>
      <c r="G40" s="35">
        <f t="shared" si="0"/>
        <v>599300</v>
      </c>
      <c r="H40" s="33" t="s">
        <v>70</v>
      </c>
      <c r="I40" s="33" t="s">
        <v>49</v>
      </c>
      <c r="J40" s="53" t="s">
        <v>777</v>
      </c>
      <c r="K40" s="169"/>
      <c r="L40" s="283"/>
    </row>
    <row r="41" spans="1:12" ht="12" customHeight="1" x14ac:dyDescent="0.2">
      <c r="A41" s="33">
        <v>11185005</v>
      </c>
      <c r="B41" s="32" t="s">
        <v>236</v>
      </c>
      <c r="C41" s="33" t="s">
        <v>828</v>
      </c>
      <c r="D41" s="38">
        <v>4900</v>
      </c>
      <c r="E41" s="38">
        <v>0</v>
      </c>
      <c r="F41" s="244">
        <v>695200</v>
      </c>
      <c r="G41" s="35">
        <f t="shared" si="0"/>
        <v>695200</v>
      </c>
      <c r="H41" s="33" t="s">
        <v>70</v>
      </c>
      <c r="I41" s="33" t="s">
        <v>49</v>
      </c>
      <c r="J41" s="53" t="s">
        <v>777</v>
      </c>
      <c r="K41" s="169"/>
      <c r="L41" s="283"/>
    </row>
    <row r="42" spans="1:12" ht="12" customHeight="1" x14ac:dyDescent="0.2">
      <c r="B42" s="43"/>
      <c r="C42" s="21"/>
      <c r="D42" s="3"/>
      <c r="E42" s="4"/>
      <c r="F42" s="141"/>
      <c r="G42" s="5"/>
      <c r="H42" s="21"/>
      <c r="I42" s="21"/>
      <c r="J42" s="5"/>
      <c r="L42" s="283"/>
    </row>
    <row r="43" spans="1:12" ht="12" customHeight="1" x14ac:dyDescent="0.2">
      <c r="B43" s="177" t="s">
        <v>105</v>
      </c>
      <c r="C43" s="45"/>
      <c r="L43" s="283"/>
    </row>
    <row r="44" spans="1:12" ht="12" customHeight="1" x14ac:dyDescent="0.2">
      <c r="B44" s="76"/>
      <c r="L44" s="283"/>
    </row>
    <row r="45" spans="1:12" ht="12" customHeight="1" x14ac:dyDescent="0.2">
      <c r="B45" s="82" t="s">
        <v>776</v>
      </c>
      <c r="L45" s="283"/>
    </row>
    <row r="46" spans="1:12" ht="12" customHeight="1" x14ac:dyDescent="0.2">
      <c r="B46" s="82" t="s">
        <v>778</v>
      </c>
      <c r="L46" s="283"/>
    </row>
    <row r="47" spans="1:12" ht="12" customHeight="1" x14ac:dyDescent="0.2">
      <c r="B47" s="82"/>
    </row>
  </sheetData>
  <sheetProtection algorithmName="SHA-512" hashValue="h4kMLTr0Fge/b65nLSCIpvRifepSZO+lkafhQIPQJlQsqPBtqmZvJFGxCm6/S7Oa2X9aAQawjUJhDEgUBmS7vQ==" saltValue="TPblGI2p8TxIKBAn1zJorg==" spinCount="100000" sheet="1" objects="1" scenarios="1"/>
  <autoFilter ref="A5:K5" xr:uid="{00000000-0009-0000-0000-000002000000}"/>
  <customSheetViews>
    <customSheetView guid="{DCA99CA0-D9CB-11D6-B706-0000E83F46E3}" showPageBreaks="1" printArea="1" showAutoFilter="1" showRuler="0"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  <autoFilter ref="B1:J1" xr:uid="{D83297B0-96A7-42B6-918A-E32E44126429}"/>
    </customSheetView>
  </customSheetViews>
  <phoneticPr fontId="7" type="noConversion"/>
  <conditionalFormatting sqref="J6:J28">
    <cfRule type="cellIs" dxfId="263" priority="2" operator="equal">
      <formula>"S/Z"</formula>
    </cfRule>
    <cfRule type="cellIs" dxfId="262" priority="3" operator="equal">
      <formula>"Z"</formula>
    </cfRule>
    <cfRule type="cellIs" dxfId="261" priority="4" operator="equal">
      <formula>"S (Z)"</formula>
    </cfRule>
    <cfRule type="cellIs" dxfId="260" priority="5" operator="equal">
      <formula>"S"</formula>
    </cfRule>
  </conditionalFormatting>
  <conditionalFormatting sqref="J30:J41">
    <cfRule type="cellIs" dxfId="259" priority="22" operator="equal">
      <formula>"S/Z"</formula>
    </cfRule>
    <cfRule type="cellIs" dxfId="258" priority="23" operator="equal">
      <formula>"Z"</formula>
    </cfRule>
    <cfRule type="cellIs" dxfId="257" priority="24" operator="equal">
      <formula>"S (Z)"</formula>
    </cfRule>
    <cfRule type="cellIs" dxfId="256" priority="25" operator="equal">
      <formula>"S"</formula>
    </cfRule>
  </conditionalFormatting>
  <hyperlinks>
    <hyperlink ref="G1" location="UVOD!A1" display="UVOD!A1" xr:uid="{00000000-0004-0000-0200-000000000000}"/>
  </hyperlinks>
  <printOptions horizontalCentered="1" gridLines="1"/>
  <pageMargins left="0.19685039370078741" right="0.19685039370078741" top="0.19685039370078741" bottom="0.19685039370078741" header="0.11811023622047245" footer="0.11811023622047245"/>
  <pageSetup paperSize="9" scale="80" orientation="portrait" horizontalDpi="300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8"/>
    <pageSetUpPr fitToPage="1"/>
  </sheetPr>
  <dimension ref="A1:L109"/>
  <sheetViews>
    <sheetView showGridLines="0" showRowColHeaders="0" zoomScaleNormal="100" workbookViewId="0">
      <pane xSplit="2" ySplit="5" topLeftCell="C6" activePane="bottomRight" state="frozen"/>
      <selection activeCell="A5" sqref="A5"/>
      <selection pane="topRight" activeCell="A5" sqref="A5"/>
      <selection pane="bottomLeft" activeCell="A5" sqref="A5"/>
      <selection pane="bottomRight" activeCell="B5" sqref="B5"/>
    </sheetView>
  </sheetViews>
  <sheetFormatPr defaultColWidth="9.140625" defaultRowHeight="12" customHeight="1" x14ac:dyDescent="0.2"/>
  <cols>
    <col min="1" max="1" width="13.85546875" style="102" hidden="1" customWidth="1"/>
    <col min="2" max="2" width="41.28515625" style="41" customWidth="1"/>
    <col min="3" max="3" width="15.42578125" style="20" bestFit="1" customWidth="1"/>
    <col min="4" max="4" width="8.7109375" style="31" customWidth="1"/>
    <col min="5" max="5" width="8.7109375" style="1" customWidth="1"/>
    <col min="6" max="6" width="9.7109375" style="140" customWidth="1"/>
    <col min="7" max="7" width="9.7109375" style="6" customWidth="1"/>
    <col min="8" max="8" width="3.7109375" style="20" customWidth="1"/>
    <col min="9" max="9" width="4.85546875" style="20" customWidth="1"/>
    <col min="10" max="10" width="8.85546875" style="136" bestFit="1" customWidth="1"/>
    <col min="11" max="11" width="35.28515625" style="161" bestFit="1" customWidth="1"/>
    <col min="12" max="16384" width="9.140625" style="1"/>
  </cols>
  <sheetData>
    <row r="1" spans="1:12" ht="15" customHeight="1" thickBot="1" x14ac:dyDescent="0.25">
      <c r="B1" s="42"/>
      <c r="C1" s="24"/>
      <c r="D1" s="29"/>
      <c r="E1" s="25"/>
      <c r="F1" s="142"/>
      <c r="G1" s="178" t="s">
        <v>782</v>
      </c>
      <c r="H1" s="24"/>
      <c r="I1" s="28"/>
      <c r="J1" s="46"/>
      <c r="K1" s="131"/>
    </row>
    <row r="2" spans="1:12" s="60" customFormat="1" ht="13.5" customHeight="1" x14ac:dyDescent="0.2">
      <c r="A2" s="103"/>
      <c r="B2" s="56"/>
      <c r="C2" s="57"/>
      <c r="D2" s="54" t="s">
        <v>975</v>
      </c>
      <c r="E2" s="54" t="s">
        <v>976</v>
      </c>
      <c r="F2" s="143"/>
      <c r="G2" s="59"/>
      <c r="H2" s="57"/>
      <c r="I2" s="57"/>
      <c r="J2" s="132"/>
      <c r="K2" s="133"/>
    </row>
    <row r="3" spans="1:12" s="60" customFormat="1" ht="13.5" customHeight="1" x14ac:dyDescent="0.2">
      <c r="A3" s="104"/>
      <c r="B3" s="62"/>
      <c r="C3" s="179" t="s">
        <v>818</v>
      </c>
      <c r="D3" s="114">
        <f>UVOD!$D$5</f>
        <v>0</v>
      </c>
      <c r="E3" s="115">
        <f>UVOD!E5</f>
        <v>0</v>
      </c>
      <c r="F3" s="58"/>
      <c r="G3" s="57"/>
      <c r="H3" s="63"/>
      <c r="J3" s="5"/>
      <c r="K3" s="130"/>
    </row>
    <row r="4" spans="1:12" s="60" customFormat="1" ht="13.5" customHeight="1" thickBot="1" x14ac:dyDescent="0.25">
      <c r="A4" s="104"/>
      <c r="B4" s="56"/>
      <c r="C4" s="187" t="s">
        <v>819</v>
      </c>
      <c r="D4" s="116">
        <f>UVOD!$D$11</f>
        <v>0</v>
      </c>
      <c r="E4" s="278"/>
      <c r="F4" s="190" t="s">
        <v>820</v>
      </c>
      <c r="G4" s="83">
        <f>UVOD!$D$6</f>
        <v>0</v>
      </c>
      <c r="H4" s="63"/>
      <c r="J4" s="134"/>
      <c r="K4" s="135"/>
    </row>
    <row r="5" spans="1:12" ht="85.5" customHeight="1" thickBot="1" x14ac:dyDescent="0.25">
      <c r="A5" s="153" t="s">
        <v>258</v>
      </c>
      <c r="B5" s="180" t="s">
        <v>38</v>
      </c>
      <c r="C5" s="189" t="s">
        <v>74</v>
      </c>
      <c r="D5" s="185" t="s">
        <v>533</v>
      </c>
      <c r="E5" s="185" t="s">
        <v>532</v>
      </c>
      <c r="F5" s="181" t="s">
        <v>472</v>
      </c>
      <c r="G5" s="182" t="s">
        <v>473</v>
      </c>
      <c r="H5" s="183" t="s">
        <v>39</v>
      </c>
      <c r="I5" s="183" t="s">
        <v>40</v>
      </c>
      <c r="J5" s="186" t="s">
        <v>75</v>
      </c>
      <c r="K5" s="184" t="s">
        <v>779</v>
      </c>
    </row>
    <row r="6" spans="1:12" s="2" customFormat="1" ht="11.25" x14ac:dyDescent="0.2">
      <c r="A6" s="106" t="s">
        <v>107</v>
      </c>
      <c r="B6" s="52" t="s">
        <v>613</v>
      </c>
      <c r="C6" s="33" t="s">
        <v>80</v>
      </c>
      <c r="D6" s="37">
        <v>6.9</v>
      </c>
      <c r="E6" s="38">
        <v>0</v>
      </c>
      <c r="F6" s="248">
        <v>3285</v>
      </c>
      <c r="G6" s="35">
        <f>(((1-$D$4/100)*F6+(D6*$D$3)+(E6*$E$3))*(1-$G$4/100))</f>
        <v>3285</v>
      </c>
      <c r="H6" s="33" t="s">
        <v>70</v>
      </c>
      <c r="I6" s="33" t="s">
        <v>49</v>
      </c>
      <c r="J6" s="249" t="s">
        <v>775</v>
      </c>
      <c r="K6" s="274" t="s">
        <v>971</v>
      </c>
      <c r="L6" s="277"/>
    </row>
    <row r="7" spans="1:12" s="2" customFormat="1" ht="11.25" x14ac:dyDescent="0.2">
      <c r="A7" s="106" t="s">
        <v>396</v>
      </c>
      <c r="B7" s="52" t="s">
        <v>614</v>
      </c>
      <c r="C7" s="33" t="s">
        <v>80</v>
      </c>
      <c r="D7" s="37">
        <v>9.8000000000000007</v>
      </c>
      <c r="E7" s="38">
        <v>0</v>
      </c>
      <c r="F7" s="248">
        <v>4210</v>
      </c>
      <c r="G7" s="35">
        <f t="shared" ref="G7:G70" si="0">(((1-$D$4/100)*F7+(D7*$D$3)+(E7*$E$3))*(1-$G$4/100))</f>
        <v>4210</v>
      </c>
      <c r="H7" s="33" t="s">
        <v>70</v>
      </c>
      <c r="I7" s="33" t="s">
        <v>49</v>
      </c>
      <c r="J7" s="249" t="s">
        <v>775</v>
      </c>
      <c r="K7" s="274" t="s">
        <v>971</v>
      </c>
      <c r="L7" s="277"/>
    </row>
    <row r="8" spans="1:12" s="2" customFormat="1" ht="11.25" x14ac:dyDescent="0.2">
      <c r="A8" s="106" t="s">
        <v>397</v>
      </c>
      <c r="B8" s="52" t="s">
        <v>615</v>
      </c>
      <c r="C8" s="33" t="s">
        <v>80</v>
      </c>
      <c r="D8" s="37">
        <v>14.7</v>
      </c>
      <c r="E8" s="38">
        <v>0</v>
      </c>
      <c r="F8" s="248">
        <v>4485</v>
      </c>
      <c r="G8" s="35">
        <f t="shared" si="0"/>
        <v>4485</v>
      </c>
      <c r="H8" s="33" t="s">
        <v>70</v>
      </c>
      <c r="I8" s="33" t="s">
        <v>49</v>
      </c>
      <c r="J8" s="249" t="s">
        <v>775</v>
      </c>
      <c r="K8" s="274" t="s">
        <v>971</v>
      </c>
      <c r="L8" s="277"/>
    </row>
    <row r="9" spans="1:12" s="2" customFormat="1" ht="11.25" x14ac:dyDescent="0.2">
      <c r="A9" s="106" t="s">
        <v>108</v>
      </c>
      <c r="B9" s="52" t="s">
        <v>616</v>
      </c>
      <c r="C9" s="33" t="s">
        <v>80</v>
      </c>
      <c r="D9" s="37">
        <v>19.600000000000001</v>
      </c>
      <c r="E9" s="38">
        <v>0</v>
      </c>
      <c r="F9" s="248">
        <v>4880</v>
      </c>
      <c r="G9" s="35">
        <f t="shared" si="0"/>
        <v>4880</v>
      </c>
      <c r="H9" s="33" t="s">
        <v>70</v>
      </c>
      <c r="I9" s="33" t="s">
        <v>49</v>
      </c>
      <c r="J9" s="249" t="s">
        <v>775</v>
      </c>
      <c r="K9" s="274" t="s">
        <v>971</v>
      </c>
      <c r="L9" s="277"/>
    </row>
    <row r="10" spans="1:12" s="2" customFormat="1" ht="11.25" x14ac:dyDescent="0.2">
      <c r="A10" s="106"/>
      <c r="B10" s="52"/>
      <c r="C10" s="33"/>
      <c r="D10" s="37"/>
      <c r="E10" s="38"/>
      <c r="F10" s="1"/>
      <c r="G10" s="35"/>
      <c r="H10" s="33"/>
      <c r="I10" s="33"/>
      <c r="J10" s="246"/>
      <c r="K10" s="247"/>
      <c r="L10" s="262"/>
    </row>
    <row r="11" spans="1:12" s="2" customFormat="1" ht="12" customHeight="1" x14ac:dyDescent="0.2">
      <c r="A11" s="106" t="s">
        <v>109</v>
      </c>
      <c r="B11" s="52" t="s">
        <v>617</v>
      </c>
      <c r="C11" s="33" t="s">
        <v>830</v>
      </c>
      <c r="D11" s="37">
        <v>6.9</v>
      </c>
      <c r="E11" s="38">
        <v>0</v>
      </c>
      <c r="F11" s="248">
        <v>3075</v>
      </c>
      <c r="G11" s="35">
        <f t="shared" si="0"/>
        <v>3075</v>
      </c>
      <c r="H11" s="33" t="s">
        <v>70</v>
      </c>
      <c r="I11" s="33" t="s">
        <v>49</v>
      </c>
      <c r="J11" s="249" t="s">
        <v>777</v>
      </c>
      <c r="K11" s="274"/>
      <c r="L11" s="277"/>
    </row>
    <row r="12" spans="1:12" s="2" customFormat="1" ht="12" customHeight="1" x14ac:dyDescent="0.2">
      <c r="A12" s="106" t="s">
        <v>398</v>
      </c>
      <c r="B12" s="52" t="s">
        <v>618</v>
      </c>
      <c r="C12" s="33" t="s">
        <v>830</v>
      </c>
      <c r="D12" s="37">
        <v>9.8000000000000007</v>
      </c>
      <c r="E12" s="38">
        <v>0</v>
      </c>
      <c r="F12" s="248">
        <v>3525</v>
      </c>
      <c r="G12" s="35">
        <f t="shared" si="0"/>
        <v>3525</v>
      </c>
      <c r="H12" s="33" t="s">
        <v>70</v>
      </c>
      <c r="I12" s="33" t="s">
        <v>49</v>
      </c>
      <c r="J12" s="249" t="s">
        <v>775</v>
      </c>
      <c r="K12" s="274" t="s">
        <v>831</v>
      </c>
      <c r="L12" s="277"/>
    </row>
    <row r="13" spans="1:12" s="2" customFormat="1" ht="12" customHeight="1" x14ac:dyDescent="0.2">
      <c r="A13" s="106" t="s">
        <v>458</v>
      </c>
      <c r="B13" s="52" t="s">
        <v>619</v>
      </c>
      <c r="C13" s="33" t="s">
        <v>830</v>
      </c>
      <c r="D13" s="37">
        <v>14.7</v>
      </c>
      <c r="E13" s="38">
        <v>0</v>
      </c>
      <c r="F13" s="248">
        <v>4280</v>
      </c>
      <c r="G13" s="35">
        <f t="shared" si="0"/>
        <v>4280</v>
      </c>
      <c r="H13" s="33" t="s">
        <v>70</v>
      </c>
      <c r="I13" s="33" t="s">
        <v>49</v>
      </c>
      <c r="J13" s="249" t="s">
        <v>775</v>
      </c>
      <c r="K13" s="274" t="s">
        <v>831</v>
      </c>
      <c r="L13" s="277"/>
    </row>
    <row r="14" spans="1:12" s="2" customFormat="1" ht="12" customHeight="1" x14ac:dyDescent="0.2">
      <c r="A14" s="106" t="s">
        <v>458</v>
      </c>
      <c r="B14" s="52" t="s">
        <v>620</v>
      </c>
      <c r="C14" s="33" t="s">
        <v>830</v>
      </c>
      <c r="D14" s="37">
        <v>14.7</v>
      </c>
      <c r="E14" s="38">
        <v>0</v>
      </c>
      <c r="F14" s="248">
        <v>4560</v>
      </c>
      <c r="G14" s="35">
        <f t="shared" si="0"/>
        <v>4560</v>
      </c>
      <c r="H14" s="33" t="s">
        <v>70</v>
      </c>
      <c r="I14" s="33" t="s">
        <v>49</v>
      </c>
      <c r="J14" s="249" t="s">
        <v>777</v>
      </c>
      <c r="K14" s="247"/>
      <c r="L14" s="277"/>
    </row>
    <row r="15" spans="1:12" s="2" customFormat="1" ht="12" customHeight="1" x14ac:dyDescent="0.2">
      <c r="A15" s="106" t="s">
        <v>399</v>
      </c>
      <c r="B15" s="52"/>
      <c r="C15" s="33"/>
      <c r="D15" s="37"/>
      <c r="E15" s="38"/>
      <c r="F15" s="1"/>
      <c r="G15" s="35"/>
      <c r="H15" s="33"/>
      <c r="I15" s="33"/>
      <c r="J15" s="249"/>
      <c r="K15" s="247"/>
      <c r="L15" s="262"/>
    </row>
    <row r="16" spans="1:12" s="2" customFormat="1" ht="12" customHeight="1" x14ac:dyDescent="0.2">
      <c r="A16" s="106" t="s">
        <v>410</v>
      </c>
      <c r="B16" s="52" t="s">
        <v>621</v>
      </c>
      <c r="C16" s="33" t="s">
        <v>830</v>
      </c>
      <c r="D16" s="37">
        <v>6.9</v>
      </c>
      <c r="E16" s="38">
        <v>0</v>
      </c>
      <c r="F16" s="248">
        <v>3310</v>
      </c>
      <c r="G16" s="35">
        <f t="shared" si="0"/>
        <v>3310</v>
      </c>
      <c r="H16" s="33" t="s">
        <v>70</v>
      </c>
      <c r="I16" s="33" t="s">
        <v>49</v>
      </c>
      <c r="J16" s="249" t="s">
        <v>775</v>
      </c>
      <c r="K16" s="274" t="s">
        <v>831</v>
      </c>
      <c r="L16" s="277"/>
    </row>
    <row r="17" spans="1:12" s="2" customFormat="1" ht="12" customHeight="1" x14ac:dyDescent="0.2">
      <c r="A17" s="106" t="s">
        <v>410</v>
      </c>
      <c r="B17" s="52" t="s">
        <v>622</v>
      </c>
      <c r="C17" s="33" t="s">
        <v>830</v>
      </c>
      <c r="D17" s="37">
        <v>10.3</v>
      </c>
      <c r="E17" s="38">
        <v>0</v>
      </c>
      <c r="F17" s="248">
        <v>4820</v>
      </c>
      <c r="G17" s="35">
        <f t="shared" si="0"/>
        <v>4820</v>
      </c>
      <c r="H17" s="33" t="s">
        <v>70</v>
      </c>
      <c r="I17" s="33" t="s">
        <v>49</v>
      </c>
      <c r="J17" s="249" t="s">
        <v>777</v>
      </c>
      <c r="K17" s="274"/>
      <c r="L17" s="277"/>
    </row>
    <row r="18" spans="1:12" s="2" customFormat="1" ht="12" customHeight="1" x14ac:dyDescent="0.2">
      <c r="A18" s="106" t="s">
        <v>400</v>
      </c>
      <c r="B18" s="52" t="s">
        <v>623</v>
      </c>
      <c r="C18" s="33" t="s">
        <v>830</v>
      </c>
      <c r="D18" s="37">
        <v>9.8000000000000007</v>
      </c>
      <c r="E18" s="38">
        <v>0</v>
      </c>
      <c r="F18" s="248">
        <v>4310</v>
      </c>
      <c r="G18" s="35">
        <f t="shared" si="0"/>
        <v>4310</v>
      </c>
      <c r="H18" s="33" t="s">
        <v>70</v>
      </c>
      <c r="I18" s="33" t="s">
        <v>49</v>
      </c>
      <c r="J18" s="249" t="s">
        <v>775</v>
      </c>
      <c r="K18" s="274" t="s">
        <v>831</v>
      </c>
      <c r="L18" s="277"/>
    </row>
    <row r="19" spans="1:12" s="2" customFormat="1" ht="12" customHeight="1" x14ac:dyDescent="0.2">
      <c r="A19" s="106"/>
      <c r="B19" s="52" t="s">
        <v>624</v>
      </c>
      <c r="C19" s="33" t="s">
        <v>830</v>
      </c>
      <c r="D19" s="37">
        <v>14.7</v>
      </c>
      <c r="E19" s="38">
        <v>0</v>
      </c>
      <c r="F19" s="248">
        <v>4700</v>
      </c>
      <c r="G19" s="35">
        <f t="shared" si="0"/>
        <v>4700</v>
      </c>
      <c r="H19" s="33" t="s">
        <v>70</v>
      </c>
      <c r="I19" s="33" t="s">
        <v>49</v>
      </c>
      <c r="J19" s="249" t="s">
        <v>775</v>
      </c>
      <c r="K19" s="274" t="s">
        <v>831</v>
      </c>
      <c r="L19" s="277"/>
    </row>
    <row r="20" spans="1:12" s="2" customFormat="1" ht="12" customHeight="1" x14ac:dyDescent="0.2">
      <c r="A20" s="106" t="s">
        <v>401</v>
      </c>
      <c r="B20" s="52"/>
      <c r="C20" s="33"/>
      <c r="D20" s="37"/>
      <c r="E20" s="38"/>
      <c r="F20" s="1"/>
      <c r="G20" s="35"/>
      <c r="H20" s="33"/>
      <c r="I20" s="33"/>
      <c r="J20" s="249"/>
      <c r="K20" s="247"/>
      <c r="L20" s="262"/>
    </row>
    <row r="21" spans="1:12" s="2" customFormat="1" ht="12" customHeight="1" x14ac:dyDescent="0.2">
      <c r="A21" s="106" t="s">
        <v>402</v>
      </c>
      <c r="B21" s="52" t="s">
        <v>625</v>
      </c>
      <c r="C21" s="33" t="s">
        <v>830</v>
      </c>
      <c r="D21" s="37">
        <v>14.7</v>
      </c>
      <c r="E21" s="38">
        <v>0</v>
      </c>
      <c r="F21" s="248">
        <v>5310</v>
      </c>
      <c r="G21" s="35">
        <f t="shared" si="0"/>
        <v>5310</v>
      </c>
      <c r="H21" s="33" t="s">
        <v>70</v>
      </c>
      <c r="I21" s="33" t="s">
        <v>49</v>
      </c>
      <c r="J21" s="249" t="s">
        <v>775</v>
      </c>
      <c r="K21" s="274" t="s">
        <v>831</v>
      </c>
      <c r="L21" s="277"/>
    </row>
    <row r="22" spans="1:12" s="2" customFormat="1" ht="12" customHeight="1" x14ac:dyDescent="0.2">
      <c r="A22" s="106" t="s">
        <v>403</v>
      </c>
      <c r="B22" s="52" t="s">
        <v>626</v>
      </c>
      <c r="C22" s="33" t="s">
        <v>830</v>
      </c>
      <c r="D22" s="37">
        <v>19.600000000000001</v>
      </c>
      <c r="E22" s="38">
        <v>0</v>
      </c>
      <c r="F22" s="248">
        <v>6090</v>
      </c>
      <c r="G22" s="35">
        <f t="shared" si="0"/>
        <v>6090</v>
      </c>
      <c r="H22" s="33" t="s">
        <v>70</v>
      </c>
      <c r="I22" s="33" t="s">
        <v>49</v>
      </c>
      <c r="J22" s="249" t="s">
        <v>775</v>
      </c>
      <c r="K22" s="274" t="s">
        <v>943</v>
      </c>
      <c r="L22" s="277"/>
    </row>
    <row r="23" spans="1:12" s="2" customFormat="1" ht="12" customHeight="1" x14ac:dyDescent="0.2">
      <c r="A23" s="106" t="s">
        <v>404</v>
      </c>
      <c r="B23" s="52" t="s">
        <v>627</v>
      </c>
      <c r="C23" s="33" t="s">
        <v>830</v>
      </c>
      <c r="D23" s="37">
        <v>29</v>
      </c>
      <c r="E23" s="38">
        <v>0</v>
      </c>
      <c r="F23" s="248">
        <v>7530</v>
      </c>
      <c r="G23" s="35">
        <f t="shared" si="0"/>
        <v>7530</v>
      </c>
      <c r="H23" s="33" t="s">
        <v>70</v>
      </c>
      <c r="I23" s="33" t="s">
        <v>49</v>
      </c>
      <c r="J23" s="249" t="s">
        <v>775</v>
      </c>
      <c r="K23" s="274" t="s">
        <v>831</v>
      </c>
      <c r="L23" s="277"/>
    </row>
    <row r="24" spans="1:12" s="2" customFormat="1" ht="13.5" customHeight="1" x14ac:dyDescent="0.2">
      <c r="A24" s="106"/>
      <c r="B24" s="52" t="s">
        <v>628</v>
      </c>
      <c r="C24" s="33" t="s">
        <v>830</v>
      </c>
      <c r="D24" s="37">
        <v>49</v>
      </c>
      <c r="E24" s="38">
        <v>0</v>
      </c>
      <c r="F24" s="248">
        <v>11700</v>
      </c>
      <c r="G24" s="35">
        <f t="shared" si="0"/>
        <v>11700</v>
      </c>
      <c r="H24" s="33" t="s">
        <v>70</v>
      </c>
      <c r="I24" s="33" t="s">
        <v>49</v>
      </c>
      <c r="J24" s="249" t="s">
        <v>777</v>
      </c>
      <c r="K24" s="247"/>
      <c r="L24" s="277"/>
    </row>
    <row r="25" spans="1:12" s="2" customFormat="1" ht="13.5" customHeight="1" x14ac:dyDescent="0.2">
      <c r="A25" s="106" t="s">
        <v>405</v>
      </c>
      <c r="B25" s="52"/>
      <c r="C25" s="33"/>
      <c r="D25" s="37"/>
      <c r="E25" s="38"/>
      <c r="F25" s="1"/>
      <c r="G25" s="35"/>
      <c r="H25" s="33"/>
      <c r="I25" s="33"/>
      <c r="J25" s="249"/>
      <c r="K25" s="247"/>
      <c r="L25" s="262"/>
    </row>
    <row r="26" spans="1:12" s="2" customFormat="1" ht="13.5" customHeight="1" x14ac:dyDescent="0.2">
      <c r="A26" s="106" t="s">
        <v>406</v>
      </c>
      <c r="B26" s="149" t="s">
        <v>629</v>
      </c>
      <c r="C26" s="33" t="s">
        <v>520</v>
      </c>
      <c r="D26" s="37">
        <v>9.8000000000000007</v>
      </c>
      <c r="E26" s="38">
        <v>0</v>
      </c>
      <c r="F26" s="248">
        <v>3525</v>
      </c>
      <c r="G26" s="35">
        <f t="shared" si="0"/>
        <v>3525</v>
      </c>
      <c r="H26" s="33" t="s">
        <v>70</v>
      </c>
      <c r="I26" s="33" t="s">
        <v>49</v>
      </c>
      <c r="J26" s="249" t="s">
        <v>775</v>
      </c>
      <c r="K26" s="274" t="s">
        <v>833</v>
      </c>
      <c r="L26" s="277"/>
    </row>
    <row r="27" spans="1:12" s="2" customFormat="1" ht="12" customHeight="1" x14ac:dyDescent="0.2">
      <c r="A27" s="106" t="s">
        <v>457</v>
      </c>
      <c r="B27" s="52" t="s">
        <v>630</v>
      </c>
      <c r="C27" s="33" t="s">
        <v>520</v>
      </c>
      <c r="D27" s="37">
        <v>14.7</v>
      </c>
      <c r="E27" s="38">
        <v>0</v>
      </c>
      <c r="F27" s="248">
        <v>4280</v>
      </c>
      <c r="G27" s="35">
        <f t="shared" si="0"/>
        <v>4280</v>
      </c>
      <c r="H27" s="33" t="s">
        <v>70</v>
      </c>
      <c r="I27" s="33" t="s">
        <v>49</v>
      </c>
      <c r="J27" s="249" t="s">
        <v>775</v>
      </c>
      <c r="K27" s="274" t="s">
        <v>833</v>
      </c>
      <c r="L27" s="277"/>
    </row>
    <row r="28" spans="1:12" s="2" customFormat="1" ht="12" customHeight="1" x14ac:dyDescent="0.2">
      <c r="A28" s="106" t="s">
        <v>407</v>
      </c>
      <c r="B28" s="52" t="s">
        <v>631</v>
      </c>
      <c r="C28" s="33" t="s">
        <v>520</v>
      </c>
      <c r="D28" s="37">
        <v>14.7</v>
      </c>
      <c r="E28" s="38">
        <v>0</v>
      </c>
      <c r="F28" s="248">
        <v>4850</v>
      </c>
      <c r="G28" s="35">
        <f t="shared" si="0"/>
        <v>4850</v>
      </c>
      <c r="H28" s="33" t="s">
        <v>70</v>
      </c>
      <c r="I28" s="33" t="s">
        <v>49</v>
      </c>
      <c r="J28" s="249" t="s">
        <v>777</v>
      </c>
      <c r="K28" s="247"/>
      <c r="L28" s="277"/>
    </row>
    <row r="29" spans="1:12" s="2" customFormat="1" ht="12" customHeight="1" x14ac:dyDescent="0.2">
      <c r="A29" s="106"/>
      <c r="B29" s="52" t="s">
        <v>632</v>
      </c>
      <c r="C29" s="33" t="s">
        <v>520</v>
      </c>
      <c r="D29" s="37">
        <v>19.600000000000001</v>
      </c>
      <c r="E29" s="38">
        <v>0</v>
      </c>
      <c r="F29" s="248">
        <v>5720</v>
      </c>
      <c r="G29" s="35">
        <f t="shared" si="0"/>
        <v>5720</v>
      </c>
      <c r="H29" s="33" t="s">
        <v>70</v>
      </c>
      <c r="I29" s="33" t="s">
        <v>49</v>
      </c>
      <c r="J29" s="249" t="s">
        <v>777</v>
      </c>
      <c r="K29" s="247"/>
      <c r="L29" s="277"/>
    </row>
    <row r="30" spans="1:12" s="2" customFormat="1" ht="12" customHeight="1" x14ac:dyDescent="0.2">
      <c r="A30" s="106" t="s">
        <v>408</v>
      </c>
      <c r="B30" s="52"/>
      <c r="C30" s="33"/>
      <c r="D30" s="37"/>
      <c r="E30" s="38"/>
      <c r="F30" s="1"/>
      <c r="G30" s="35"/>
      <c r="H30" s="33"/>
      <c r="I30" s="33"/>
      <c r="J30" s="249"/>
      <c r="K30" s="247"/>
      <c r="L30" s="262"/>
    </row>
    <row r="31" spans="1:12" s="2" customFormat="1" ht="12" customHeight="1" x14ac:dyDescent="0.2">
      <c r="A31" s="106" t="s">
        <v>458</v>
      </c>
      <c r="B31" s="52" t="s">
        <v>633</v>
      </c>
      <c r="C31" s="33" t="s">
        <v>520</v>
      </c>
      <c r="D31" s="37">
        <v>9.8000000000000007</v>
      </c>
      <c r="E31" s="38">
        <v>0</v>
      </c>
      <c r="F31" s="248">
        <v>3585</v>
      </c>
      <c r="G31" s="35">
        <f t="shared" si="0"/>
        <v>3585</v>
      </c>
      <c r="H31" s="33" t="s">
        <v>70</v>
      </c>
      <c r="I31" s="33" t="s">
        <v>49</v>
      </c>
      <c r="J31" s="249" t="s">
        <v>775</v>
      </c>
      <c r="K31" s="274" t="s">
        <v>944</v>
      </c>
      <c r="L31" s="262"/>
    </row>
    <row r="32" spans="1:12" s="2" customFormat="1" ht="12" customHeight="1" x14ac:dyDescent="0.2">
      <c r="A32" s="106" t="s">
        <v>409</v>
      </c>
      <c r="B32" s="52" t="s">
        <v>634</v>
      </c>
      <c r="C32" s="33" t="s">
        <v>520</v>
      </c>
      <c r="D32" s="37">
        <v>14.7</v>
      </c>
      <c r="E32" s="38">
        <v>0</v>
      </c>
      <c r="F32" s="248">
        <v>4110</v>
      </c>
      <c r="G32" s="35">
        <f t="shared" si="0"/>
        <v>4110</v>
      </c>
      <c r="H32" s="33" t="s">
        <v>70</v>
      </c>
      <c r="I32" s="33" t="s">
        <v>49</v>
      </c>
      <c r="J32" s="249" t="s">
        <v>775</v>
      </c>
      <c r="K32" s="274" t="s">
        <v>833</v>
      </c>
      <c r="L32" s="262"/>
    </row>
    <row r="33" spans="1:12" s="2" customFormat="1" ht="12" customHeight="1" x14ac:dyDescent="0.2">
      <c r="A33" s="106" t="s">
        <v>410</v>
      </c>
      <c r="B33" s="52" t="s">
        <v>635</v>
      </c>
      <c r="C33" s="33" t="s">
        <v>520</v>
      </c>
      <c r="D33" s="37">
        <v>14.7</v>
      </c>
      <c r="E33" s="38">
        <v>0</v>
      </c>
      <c r="F33" s="248">
        <v>4510</v>
      </c>
      <c r="G33" s="35">
        <f t="shared" si="0"/>
        <v>4510</v>
      </c>
      <c r="H33" s="33" t="s">
        <v>70</v>
      </c>
      <c r="I33" s="33" t="s">
        <v>49</v>
      </c>
      <c r="J33" s="249" t="s">
        <v>775</v>
      </c>
      <c r="K33" s="274" t="s">
        <v>997</v>
      </c>
      <c r="L33" s="262"/>
    </row>
    <row r="34" spans="1:12" s="2" customFormat="1" ht="12" customHeight="1" x14ac:dyDescent="0.2">
      <c r="A34" s="106"/>
      <c r="B34" s="52" t="s">
        <v>636</v>
      </c>
      <c r="C34" s="33" t="s">
        <v>520</v>
      </c>
      <c r="D34" s="37">
        <v>22</v>
      </c>
      <c r="E34" s="38">
        <v>0</v>
      </c>
      <c r="F34" s="248">
        <v>5470</v>
      </c>
      <c r="G34" s="35">
        <f t="shared" si="0"/>
        <v>5470</v>
      </c>
      <c r="H34" s="33" t="s">
        <v>70</v>
      </c>
      <c r="I34" s="33" t="s">
        <v>49</v>
      </c>
      <c r="J34" s="249" t="s">
        <v>775</v>
      </c>
      <c r="K34" s="275" t="s">
        <v>990</v>
      </c>
      <c r="L34" s="262"/>
    </row>
    <row r="35" spans="1:12" s="2" customFormat="1" ht="12" customHeight="1" x14ac:dyDescent="0.2">
      <c r="A35" s="106" t="s">
        <v>498</v>
      </c>
      <c r="B35" s="52" t="s">
        <v>637</v>
      </c>
      <c r="C35" s="33" t="s">
        <v>520</v>
      </c>
      <c r="D35" s="37">
        <v>19.600000000000001</v>
      </c>
      <c r="E35" s="38">
        <v>0</v>
      </c>
      <c r="F35" s="248">
        <v>5560</v>
      </c>
      <c r="G35" s="35">
        <f t="shared" si="0"/>
        <v>5560</v>
      </c>
      <c r="H35" s="33" t="s">
        <v>70</v>
      </c>
      <c r="I35" s="33" t="s">
        <v>49</v>
      </c>
      <c r="J35" s="249" t="s">
        <v>775</v>
      </c>
      <c r="K35" s="275" t="s">
        <v>972</v>
      </c>
      <c r="L35" s="262"/>
    </row>
    <row r="36" spans="1:12" s="2" customFormat="1" ht="12" customHeight="1" x14ac:dyDescent="0.2">
      <c r="A36" s="106" t="s">
        <v>499</v>
      </c>
      <c r="B36" s="52" t="s">
        <v>638</v>
      </c>
      <c r="C36" s="33" t="s">
        <v>520</v>
      </c>
      <c r="D36" s="37">
        <v>29</v>
      </c>
      <c r="E36" s="38">
        <v>0</v>
      </c>
      <c r="F36" s="248">
        <v>7200</v>
      </c>
      <c r="G36" s="35">
        <f t="shared" si="0"/>
        <v>7200</v>
      </c>
      <c r="H36" s="33" t="s">
        <v>70</v>
      </c>
      <c r="I36" s="33" t="s">
        <v>49</v>
      </c>
      <c r="J36" s="249" t="s">
        <v>777</v>
      </c>
      <c r="K36" s="247"/>
      <c r="L36" s="262"/>
    </row>
    <row r="37" spans="1:12" s="2" customFormat="1" ht="12" customHeight="1" x14ac:dyDescent="0.2">
      <c r="A37" s="106" t="s">
        <v>412</v>
      </c>
      <c r="B37" s="52"/>
      <c r="C37" s="33"/>
      <c r="D37" s="37"/>
      <c r="E37" s="38"/>
      <c r="F37" s="1"/>
      <c r="G37" s="35"/>
      <c r="H37" s="33"/>
      <c r="I37" s="33"/>
      <c r="J37" s="249"/>
      <c r="K37" s="247"/>
    </row>
    <row r="38" spans="1:12" s="2" customFormat="1" ht="12" customHeight="1" x14ac:dyDescent="0.2">
      <c r="A38" s="106" t="s">
        <v>411</v>
      </c>
      <c r="B38" s="52" t="s">
        <v>639</v>
      </c>
      <c r="C38" s="33" t="s">
        <v>520</v>
      </c>
      <c r="D38" s="37">
        <v>14.7</v>
      </c>
      <c r="E38" s="38">
        <v>0</v>
      </c>
      <c r="F38" s="248">
        <v>4380</v>
      </c>
      <c r="G38" s="35">
        <f t="shared" si="0"/>
        <v>4380</v>
      </c>
      <c r="H38" s="33" t="s">
        <v>70</v>
      </c>
      <c r="I38" s="33" t="s">
        <v>49</v>
      </c>
      <c r="J38" s="249" t="s">
        <v>775</v>
      </c>
      <c r="K38" s="274" t="s">
        <v>833</v>
      </c>
    </row>
    <row r="39" spans="1:12" s="2" customFormat="1" ht="12" customHeight="1" x14ac:dyDescent="0.2">
      <c r="A39" s="106" t="s">
        <v>414</v>
      </c>
      <c r="B39" s="52" t="s">
        <v>640</v>
      </c>
      <c r="C39" s="33" t="s">
        <v>520</v>
      </c>
      <c r="D39" s="37">
        <v>19.600000000000001</v>
      </c>
      <c r="E39" s="38">
        <v>0</v>
      </c>
      <c r="F39" s="248">
        <v>4980</v>
      </c>
      <c r="G39" s="35">
        <f t="shared" si="0"/>
        <v>4980</v>
      </c>
      <c r="H39" s="33" t="s">
        <v>70</v>
      </c>
      <c r="I39" s="33" t="s">
        <v>49</v>
      </c>
      <c r="J39" s="249" t="s">
        <v>775</v>
      </c>
      <c r="K39" s="274" t="s">
        <v>833</v>
      </c>
    </row>
    <row r="40" spans="1:12" s="2" customFormat="1" ht="12" customHeight="1" x14ac:dyDescent="0.2">
      <c r="A40" s="106" t="s">
        <v>413</v>
      </c>
      <c r="B40" s="52" t="s">
        <v>641</v>
      </c>
      <c r="C40" s="33" t="s">
        <v>520</v>
      </c>
      <c r="D40" s="37">
        <v>29</v>
      </c>
      <c r="E40" s="38">
        <v>0</v>
      </c>
      <c r="F40" s="248">
        <v>6980</v>
      </c>
      <c r="G40" s="35">
        <f t="shared" si="0"/>
        <v>6980</v>
      </c>
      <c r="H40" s="33" t="s">
        <v>70</v>
      </c>
      <c r="I40" s="33" t="s">
        <v>49</v>
      </c>
      <c r="J40" s="249" t="s">
        <v>775</v>
      </c>
      <c r="K40" s="274" t="s">
        <v>944</v>
      </c>
    </row>
    <row r="41" spans="1:12" s="2" customFormat="1" ht="12" customHeight="1" x14ac:dyDescent="0.2">
      <c r="A41" s="106"/>
      <c r="B41" s="52" t="s">
        <v>642</v>
      </c>
      <c r="C41" s="33" t="s">
        <v>520</v>
      </c>
      <c r="D41" s="37">
        <v>49</v>
      </c>
      <c r="E41" s="38">
        <v>0</v>
      </c>
      <c r="F41" s="248">
        <v>10100</v>
      </c>
      <c r="G41" s="35">
        <f t="shared" si="0"/>
        <v>10100</v>
      </c>
      <c r="H41" s="33" t="s">
        <v>70</v>
      </c>
      <c r="I41" s="33" t="s">
        <v>49</v>
      </c>
      <c r="J41" s="249" t="s">
        <v>775</v>
      </c>
      <c r="K41" s="274" t="s">
        <v>832</v>
      </c>
    </row>
    <row r="42" spans="1:12" s="2" customFormat="1" ht="12" customHeight="1" x14ac:dyDescent="0.2">
      <c r="A42" s="106" t="s">
        <v>500</v>
      </c>
      <c r="B42" s="52" t="s">
        <v>643</v>
      </c>
      <c r="C42" s="33" t="s">
        <v>520</v>
      </c>
      <c r="D42" s="37">
        <v>78</v>
      </c>
      <c r="E42" s="38">
        <v>0</v>
      </c>
      <c r="F42" s="248">
        <v>16080</v>
      </c>
      <c r="G42" s="35">
        <f t="shared" si="0"/>
        <v>16080</v>
      </c>
      <c r="H42" s="33" t="s">
        <v>70</v>
      </c>
      <c r="I42" s="33" t="s">
        <v>49</v>
      </c>
      <c r="J42" s="249" t="s">
        <v>775</v>
      </c>
      <c r="K42" s="274" t="s">
        <v>832</v>
      </c>
    </row>
    <row r="43" spans="1:12" s="2" customFormat="1" ht="12" customHeight="1" x14ac:dyDescent="0.2">
      <c r="A43" s="106" t="s">
        <v>501</v>
      </c>
      <c r="B43" s="52" t="s">
        <v>644</v>
      </c>
      <c r="C43" s="33" t="s">
        <v>520</v>
      </c>
      <c r="D43" s="37">
        <v>22</v>
      </c>
      <c r="E43" s="38">
        <v>0</v>
      </c>
      <c r="F43" s="248">
        <v>5580</v>
      </c>
      <c r="G43" s="35">
        <f t="shared" si="0"/>
        <v>5580</v>
      </c>
      <c r="H43" s="33" t="s">
        <v>70</v>
      </c>
      <c r="I43" s="33" t="s">
        <v>49</v>
      </c>
      <c r="J43" s="249" t="s">
        <v>775</v>
      </c>
      <c r="K43" s="274" t="s">
        <v>945</v>
      </c>
    </row>
    <row r="44" spans="1:12" s="2" customFormat="1" ht="12" customHeight="1" x14ac:dyDescent="0.2">
      <c r="A44" s="106" t="s">
        <v>502</v>
      </c>
      <c r="B44" s="52" t="s">
        <v>645</v>
      </c>
      <c r="C44" s="33" t="s">
        <v>520</v>
      </c>
      <c r="D44" s="37">
        <v>29</v>
      </c>
      <c r="E44" s="38">
        <v>0</v>
      </c>
      <c r="F44" s="248">
        <v>6290</v>
      </c>
      <c r="G44" s="35">
        <f t="shared" si="0"/>
        <v>6290</v>
      </c>
      <c r="H44" s="33" t="s">
        <v>70</v>
      </c>
      <c r="I44" s="33" t="s">
        <v>49</v>
      </c>
      <c r="J44" s="249" t="s">
        <v>775</v>
      </c>
      <c r="K44" s="274" t="s">
        <v>945</v>
      </c>
    </row>
    <row r="45" spans="1:12" s="2" customFormat="1" ht="12" customHeight="1" x14ac:dyDescent="0.2">
      <c r="A45" s="106" t="s">
        <v>503</v>
      </c>
      <c r="B45" s="52" t="s">
        <v>646</v>
      </c>
      <c r="C45" s="33" t="s">
        <v>520</v>
      </c>
      <c r="D45" s="37">
        <v>44</v>
      </c>
      <c r="E45" s="38">
        <v>0</v>
      </c>
      <c r="F45" s="248">
        <v>8820</v>
      </c>
      <c r="G45" s="35">
        <f t="shared" si="0"/>
        <v>8820</v>
      </c>
      <c r="H45" s="33" t="s">
        <v>70</v>
      </c>
      <c r="I45" s="33" t="s">
        <v>49</v>
      </c>
      <c r="J45" s="249" t="s">
        <v>775</v>
      </c>
      <c r="K45" s="274" t="s">
        <v>946</v>
      </c>
    </row>
    <row r="46" spans="1:12" s="2" customFormat="1" ht="12" customHeight="1" x14ac:dyDescent="0.2">
      <c r="A46" s="106" t="s">
        <v>504</v>
      </c>
      <c r="B46" s="52" t="s">
        <v>647</v>
      </c>
      <c r="C46" s="33" t="s">
        <v>520</v>
      </c>
      <c r="D46" s="37">
        <v>74</v>
      </c>
      <c r="E46" s="38">
        <v>0</v>
      </c>
      <c r="F46" s="248">
        <v>13790</v>
      </c>
      <c r="G46" s="35">
        <f t="shared" si="0"/>
        <v>13790</v>
      </c>
      <c r="H46" s="33" t="s">
        <v>70</v>
      </c>
      <c r="I46" s="33" t="s">
        <v>49</v>
      </c>
      <c r="J46" s="249" t="s">
        <v>775</v>
      </c>
      <c r="K46" s="275" t="s">
        <v>947</v>
      </c>
    </row>
    <row r="47" spans="1:12" s="2" customFormat="1" ht="12" customHeight="1" x14ac:dyDescent="0.2">
      <c r="A47" s="106" t="s">
        <v>505</v>
      </c>
      <c r="B47" s="52" t="s">
        <v>648</v>
      </c>
      <c r="C47" s="33" t="s">
        <v>520</v>
      </c>
      <c r="D47" s="37">
        <v>118</v>
      </c>
      <c r="E47" s="38">
        <v>0</v>
      </c>
      <c r="F47" s="248">
        <v>22350</v>
      </c>
      <c r="G47" s="35">
        <f t="shared" si="0"/>
        <v>22350</v>
      </c>
      <c r="H47" s="33" t="s">
        <v>70</v>
      </c>
      <c r="I47" s="33" t="s">
        <v>49</v>
      </c>
      <c r="J47" s="249" t="s">
        <v>775</v>
      </c>
      <c r="K47" s="275" t="s">
        <v>834</v>
      </c>
    </row>
    <row r="48" spans="1:12" s="2" customFormat="1" ht="12" customHeight="1" x14ac:dyDescent="0.2">
      <c r="A48" s="106" t="s">
        <v>506</v>
      </c>
      <c r="B48" s="52" t="s">
        <v>649</v>
      </c>
      <c r="C48" s="33" t="s">
        <v>520</v>
      </c>
      <c r="D48" s="37">
        <v>29</v>
      </c>
      <c r="E48" s="38">
        <v>0</v>
      </c>
      <c r="F48" s="248">
        <v>7480</v>
      </c>
      <c r="G48" s="35">
        <f t="shared" si="0"/>
        <v>7480</v>
      </c>
      <c r="H48" s="33" t="s">
        <v>70</v>
      </c>
      <c r="I48" s="33" t="s">
        <v>49</v>
      </c>
      <c r="J48" s="249" t="s">
        <v>775</v>
      </c>
      <c r="K48" s="275" t="s">
        <v>948</v>
      </c>
    </row>
    <row r="49" spans="1:11" s="2" customFormat="1" ht="12" customHeight="1" x14ac:dyDescent="0.2">
      <c r="A49" s="106" t="s">
        <v>507</v>
      </c>
      <c r="B49" s="52" t="s">
        <v>650</v>
      </c>
      <c r="C49" s="33" t="s">
        <v>520</v>
      </c>
      <c r="D49" s="37">
        <v>39</v>
      </c>
      <c r="E49" s="38">
        <v>0</v>
      </c>
      <c r="F49" s="248">
        <v>8800</v>
      </c>
      <c r="G49" s="35">
        <f t="shared" si="0"/>
        <v>8800</v>
      </c>
      <c r="H49" s="33" t="s">
        <v>70</v>
      </c>
      <c r="I49" s="33" t="s">
        <v>49</v>
      </c>
      <c r="J49" s="249" t="s">
        <v>775</v>
      </c>
      <c r="K49" s="275" t="s">
        <v>949</v>
      </c>
    </row>
    <row r="50" spans="1:11" s="2" customFormat="1" ht="12" customHeight="1" x14ac:dyDescent="0.2">
      <c r="A50" s="106" t="s">
        <v>508</v>
      </c>
      <c r="B50" s="52" t="s">
        <v>651</v>
      </c>
      <c r="C50" s="33" t="s">
        <v>520</v>
      </c>
      <c r="D50" s="37">
        <v>59</v>
      </c>
      <c r="E50" s="38">
        <v>0</v>
      </c>
      <c r="F50" s="248">
        <v>12050</v>
      </c>
      <c r="G50" s="35">
        <f t="shared" si="0"/>
        <v>12050</v>
      </c>
      <c r="H50" s="33" t="s">
        <v>70</v>
      </c>
      <c r="I50" s="33" t="s">
        <v>49</v>
      </c>
      <c r="J50" s="249" t="s">
        <v>775</v>
      </c>
      <c r="K50" s="275" t="s">
        <v>949</v>
      </c>
    </row>
    <row r="51" spans="1:11" s="2" customFormat="1" ht="12" customHeight="1" x14ac:dyDescent="0.2">
      <c r="A51" s="106" t="s">
        <v>509</v>
      </c>
      <c r="B51" s="52" t="s">
        <v>652</v>
      </c>
      <c r="C51" s="33" t="s">
        <v>520</v>
      </c>
      <c r="D51" s="37">
        <v>98</v>
      </c>
      <c r="E51" s="38">
        <v>0</v>
      </c>
      <c r="F51" s="248">
        <v>17650</v>
      </c>
      <c r="G51" s="35">
        <f t="shared" si="0"/>
        <v>17650</v>
      </c>
      <c r="H51" s="33" t="s">
        <v>70</v>
      </c>
      <c r="I51" s="33" t="s">
        <v>49</v>
      </c>
      <c r="J51" s="249" t="s">
        <v>775</v>
      </c>
      <c r="K51" s="275" t="s">
        <v>835</v>
      </c>
    </row>
    <row r="52" spans="1:11" s="2" customFormat="1" ht="12" customHeight="1" x14ac:dyDescent="0.2">
      <c r="A52" s="106" t="s">
        <v>510</v>
      </c>
      <c r="B52" s="52" t="s">
        <v>653</v>
      </c>
      <c r="C52" s="33" t="s">
        <v>520</v>
      </c>
      <c r="D52" s="37">
        <v>157</v>
      </c>
      <c r="E52" s="38">
        <v>0</v>
      </c>
      <c r="F52" s="248">
        <v>26700</v>
      </c>
      <c r="G52" s="35">
        <f t="shared" si="0"/>
        <v>26700</v>
      </c>
      <c r="H52" s="33" t="s">
        <v>70</v>
      </c>
      <c r="I52" s="33" t="s">
        <v>49</v>
      </c>
      <c r="J52" s="249" t="s">
        <v>775</v>
      </c>
      <c r="K52" s="275" t="s">
        <v>835</v>
      </c>
    </row>
    <row r="53" spans="1:11" s="2" customFormat="1" ht="12" customHeight="1" x14ac:dyDescent="0.2">
      <c r="A53" s="106" t="s">
        <v>511</v>
      </c>
      <c r="B53" s="52" t="s">
        <v>654</v>
      </c>
      <c r="C53" s="33" t="s">
        <v>520</v>
      </c>
      <c r="D53" s="37">
        <v>37</v>
      </c>
      <c r="E53" s="38">
        <v>0</v>
      </c>
      <c r="F53" s="248">
        <v>9120</v>
      </c>
      <c r="G53" s="35">
        <f t="shared" si="0"/>
        <v>9120</v>
      </c>
      <c r="H53" s="33" t="s">
        <v>70</v>
      </c>
      <c r="I53" s="33" t="s">
        <v>49</v>
      </c>
      <c r="J53" s="249" t="s">
        <v>775</v>
      </c>
      <c r="K53" s="275" t="s">
        <v>950</v>
      </c>
    </row>
    <row r="54" spans="1:11" s="2" customFormat="1" ht="12" customHeight="1" x14ac:dyDescent="0.2">
      <c r="A54" s="106" t="s">
        <v>512</v>
      </c>
      <c r="B54" s="52" t="s">
        <v>655</v>
      </c>
      <c r="C54" s="33" t="s">
        <v>520</v>
      </c>
      <c r="D54" s="37">
        <v>49</v>
      </c>
      <c r="E54" s="38">
        <v>0</v>
      </c>
      <c r="F54" s="248">
        <v>10250</v>
      </c>
      <c r="G54" s="35">
        <f t="shared" si="0"/>
        <v>10250</v>
      </c>
      <c r="H54" s="33" t="s">
        <v>70</v>
      </c>
      <c r="I54" s="33" t="s">
        <v>49</v>
      </c>
      <c r="J54" s="249" t="s">
        <v>775</v>
      </c>
      <c r="K54" s="275" t="s">
        <v>836</v>
      </c>
    </row>
    <row r="55" spans="1:11" s="2" customFormat="1" ht="12" customHeight="1" x14ac:dyDescent="0.2">
      <c r="A55" s="106" t="s">
        <v>513</v>
      </c>
      <c r="B55" s="52" t="s">
        <v>656</v>
      </c>
      <c r="C55" s="33" t="s">
        <v>520</v>
      </c>
      <c r="D55" s="37">
        <v>74</v>
      </c>
      <c r="E55" s="38">
        <v>0</v>
      </c>
      <c r="F55" s="248">
        <v>14480</v>
      </c>
      <c r="G55" s="35">
        <f t="shared" si="0"/>
        <v>14480</v>
      </c>
      <c r="H55" s="33" t="s">
        <v>70</v>
      </c>
      <c r="I55" s="33" t="s">
        <v>49</v>
      </c>
      <c r="J55" s="249" t="s">
        <v>775</v>
      </c>
      <c r="K55" s="275" t="s">
        <v>950</v>
      </c>
    </row>
    <row r="56" spans="1:11" s="2" customFormat="1" ht="12" customHeight="1" x14ac:dyDescent="0.2">
      <c r="A56" s="106" t="s">
        <v>514</v>
      </c>
      <c r="B56" s="52" t="s">
        <v>657</v>
      </c>
      <c r="C56" s="33" t="s">
        <v>520</v>
      </c>
      <c r="D56" s="37">
        <v>123</v>
      </c>
      <c r="E56" s="38">
        <v>0</v>
      </c>
      <c r="F56" s="248">
        <v>23900</v>
      </c>
      <c r="G56" s="35">
        <f t="shared" si="0"/>
        <v>23900</v>
      </c>
      <c r="H56" s="33" t="s">
        <v>70</v>
      </c>
      <c r="I56" s="33" t="s">
        <v>49</v>
      </c>
      <c r="J56" s="249" t="s">
        <v>775</v>
      </c>
      <c r="K56" s="275" t="s">
        <v>950</v>
      </c>
    </row>
    <row r="57" spans="1:11" s="2" customFormat="1" ht="12" customHeight="1" x14ac:dyDescent="0.2">
      <c r="A57" s="106" t="s">
        <v>515</v>
      </c>
      <c r="B57" s="52" t="s">
        <v>658</v>
      </c>
      <c r="C57" s="33" t="s">
        <v>520</v>
      </c>
      <c r="D57" s="37">
        <v>196</v>
      </c>
      <c r="E57" s="38">
        <v>0</v>
      </c>
      <c r="F57" s="248">
        <v>33800</v>
      </c>
      <c r="G57" s="35">
        <f t="shared" si="0"/>
        <v>33800</v>
      </c>
      <c r="H57" s="33" t="s">
        <v>70</v>
      </c>
      <c r="I57" s="33" t="s">
        <v>49</v>
      </c>
      <c r="J57" s="249" t="s">
        <v>775</v>
      </c>
      <c r="K57" s="275" t="s">
        <v>836</v>
      </c>
    </row>
    <row r="58" spans="1:11" s="2" customFormat="1" ht="12" customHeight="1" x14ac:dyDescent="0.2">
      <c r="A58" s="106" t="s">
        <v>516</v>
      </c>
      <c r="B58" s="52"/>
      <c r="C58" s="33"/>
      <c r="D58" s="37"/>
      <c r="E58" s="38"/>
      <c r="F58" s="1"/>
      <c r="G58" s="35"/>
      <c r="H58" s="33"/>
      <c r="I58" s="33"/>
      <c r="J58" s="249"/>
      <c r="K58" s="247"/>
    </row>
    <row r="59" spans="1:11" s="2" customFormat="1" ht="12" customHeight="1" x14ac:dyDescent="0.2">
      <c r="A59" s="106" t="s">
        <v>517</v>
      </c>
      <c r="B59" s="52" t="s">
        <v>659</v>
      </c>
      <c r="C59" s="33" t="s">
        <v>520</v>
      </c>
      <c r="D59" s="37">
        <v>9.8000000000000007</v>
      </c>
      <c r="E59" s="38">
        <v>0</v>
      </c>
      <c r="F59" s="248">
        <v>7870</v>
      </c>
      <c r="G59" s="35">
        <f t="shared" si="0"/>
        <v>7870</v>
      </c>
      <c r="H59" s="33" t="s">
        <v>70</v>
      </c>
      <c r="I59" s="33" t="s">
        <v>49</v>
      </c>
      <c r="J59" s="249" t="s">
        <v>777</v>
      </c>
      <c r="K59" s="247"/>
    </row>
    <row r="60" spans="1:11" s="2" customFormat="1" ht="12" customHeight="1" x14ac:dyDescent="0.2">
      <c r="A60" s="106" t="s">
        <v>518</v>
      </c>
      <c r="B60" s="52" t="s">
        <v>660</v>
      </c>
      <c r="C60" s="33" t="s">
        <v>520</v>
      </c>
      <c r="D60" s="37">
        <v>14.7</v>
      </c>
      <c r="E60" s="38">
        <v>0</v>
      </c>
      <c r="F60" s="248">
        <v>9440</v>
      </c>
      <c r="G60" s="35">
        <f t="shared" si="0"/>
        <v>9440</v>
      </c>
      <c r="H60" s="33" t="s">
        <v>70</v>
      </c>
      <c r="I60" s="33" t="s">
        <v>49</v>
      </c>
      <c r="J60" s="249" t="s">
        <v>777</v>
      </c>
      <c r="K60" s="247"/>
    </row>
    <row r="61" spans="1:11" s="2" customFormat="1" ht="12" customHeight="1" x14ac:dyDescent="0.2">
      <c r="A61" s="106" t="s">
        <v>519</v>
      </c>
      <c r="B61" s="52" t="s">
        <v>661</v>
      </c>
      <c r="C61" s="33" t="s">
        <v>520</v>
      </c>
      <c r="D61" s="37">
        <v>14.7</v>
      </c>
      <c r="E61" s="38">
        <v>0</v>
      </c>
      <c r="F61" s="248">
        <v>9840</v>
      </c>
      <c r="G61" s="35">
        <f t="shared" si="0"/>
        <v>9840</v>
      </c>
      <c r="H61" s="33" t="s">
        <v>70</v>
      </c>
      <c r="I61" s="33" t="s">
        <v>49</v>
      </c>
      <c r="J61" s="249" t="s">
        <v>777</v>
      </c>
      <c r="K61" s="247"/>
    </row>
    <row r="62" spans="1:11" s="2" customFormat="1" ht="12" customHeight="1" x14ac:dyDescent="0.2">
      <c r="A62" s="106"/>
      <c r="B62" s="52" t="s">
        <v>662</v>
      </c>
      <c r="C62" s="33" t="s">
        <v>520</v>
      </c>
      <c r="D62" s="37">
        <v>22</v>
      </c>
      <c r="E62" s="38">
        <v>0</v>
      </c>
      <c r="F62" s="248">
        <v>12290</v>
      </c>
      <c r="G62" s="35">
        <f t="shared" si="0"/>
        <v>12290</v>
      </c>
      <c r="H62" s="33" t="s">
        <v>70</v>
      </c>
      <c r="I62" s="33" t="s">
        <v>49</v>
      </c>
      <c r="J62" s="249" t="s">
        <v>777</v>
      </c>
      <c r="K62" s="247"/>
    </row>
    <row r="63" spans="1:11" s="2" customFormat="1" ht="12" customHeight="1" x14ac:dyDescent="0.2">
      <c r="A63" s="106" t="s">
        <v>415</v>
      </c>
      <c r="B63" s="52" t="s">
        <v>663</v>
      </c>
      <c r="C63" s="33" t="s">
        <v>520</v>
      </c>
      <c r="D63" s="37">
        <v>19.600000000000001</v>
      </c>
      <c r="E63" s="38">
        <v>0</v>
      </c>
      <c r="F63" s="248">
        <v>12340</v>
      </c>
      <c r="G63" s="35">
        <f t="shared" si="0"/>
        <v>12340</v>
      </c>
      <c r="H63" s="33" t="s">
        <v>70</v>
      </c>
      <c r="I63" s="33" t="s">
        <v>49</v>
      </c>
      <c r="J63" s="249" t="s">
        <v>777</v>
      </c>
      <c r="K63" s="247"/>
    </row>
    <row r="64" spans="1:11" s="2" customFormat="1" ht="12" customHeight="1" x14ac:dyDescent="0.2">
      <c r="A64" s="106" t="s">
        <v>416</v>
      </c>
      <c r="B64" s="52" t="s">
        <v>664</v>
      </c>
      <c r="C64" s="33" t="s">
        <v>520</v>
      </c>
      <c r="D64" s="37">
        <v>29</v>
      </c>
      <c r="E64" s="38">
        <v>0</v>
      </c>
      <c r="F64" s="248">
        <v>15330</v>
      </c>
      <c r="G64" s="35">
        <f t="shared" si="0"/>
        <v>15330</v>
      </c>
      <c r="H64" s="33" t="s">
        <v>70</v>
      </c>
      <c r="I64" s="33" t="s">
        <v>49</v>
      </c>
      <c r="J64" s="249" t="s">
        <v>777</v>
      </c>
      <c r="K64" s="247"/>
    </row>
    <row r="65" spans="1:11" s="2" customFormat="1" ht="12" customHeight="1" x14ac:dyDescent="0.2">
      <c r="A65" s="106"/>
      <c r="B65" s="52"/>
      <c r="C65" s="33"/>
      <c r="D65" s="37"/>
      <c r="E65" s="38"/>
      <c r="F65" s="1"/>
      <c r="G65" s="35"/>
      <c r="H65" s="33"/>
      <c r="I65" s="33"/>
      <c r="J65" s="249"/>
      <c r="K65" s="247"/>
    </row>
    <row r="66" spans="1:11" s="2" customFormat="1" ht="12" customHeight="1" x14ac:dyDescent="0.2">
      <c r="A66" s="106"/>
      <c r="B66" s="52" t="s">
        <v>665</v>
      </c>
      <c r="C66" s="33" t="s">
        <v>520</v>
      </c>
      <c r="D66" s="37">
        <v>9.8000000000000007</v>
      </c>
      <c r="E66" s="38">
        <v>0</v>
      </c>
      <c r="F66" s="248">
        <v>7220</v>
      </c>
      <c r="G66" s="35">
        <f t="shared" si="0"/>
        <v>7220</v>
      </c>
      <c r="H66" s="33" t="s">
        <v>70</v>
      </c>
      <c r="I66" s="33" t="s">
        <v>49</v>
      </c>
      <c r="J66" s="249" t="s">
        <v>777</v>
      </c>
      <c r="K66" s="247"/>
    </row>
    <row r="67" spans="1:11" s="2" customFormat="1" ht="12" customHeight="1" x14ac:dyDescent="0.2">
      <c r="A67" s="106" t="s">
        <v>433</v>
      </c>
      <c r="B67" s="52" t="s">
        <v>666</v>
      </c>
      <c r="C67" s="33" t="s">
        <v>520</v>
      </c>
      <c r="D67" s="37">
        <v>14.7</v>
      </c>
      <c r="E67" s="38">
        <v>0</v>
      </c>
      <c r="F67" s="248">
        <v>8410</v>
      </c>
      <c r="G67" s="35">
        <f t="shared" si="0"/>
        <v>8410</v>
      </c>
      <c r="H67" s="33" t="s">
        <v>70</v>
      </c>
      <c r="I67" s="33" t="s">
        <v>49</v>
      </c>
      <c r="J67" s="249" t="s">
        <v>777</v>
      </c>
      <c r="K67" s="247"/>
    </row>
    <row r="68" spans="1:11" s="2" customFormat="1" ht="12" customHeight="1" x14ac:dyDescent="0.2">
      <c r="A68" s="106"/>
      <c r="B68" s="52"/>
      <c r="C68" s="33"/>
      <c r="D68" s="37"/>
      <c r="E68" s="38"/>
      <c r="F68" s="1"/>
      <c r="G68" s="35"/>
      <c r="H68" s="33"/>
      <c r="I68" s="33"/>
      <c r="J68" s="249"/>
      <c r="K68" s="247"/>
    </row>
    <row r="69" spans="1:11" s="2" customFormat="1" ht="12" customHeight="1" x14ac:dyDescent="0.2">
      <c r="A69" s="106" t="s">
        <v>434</v>
      </c>
      <c r="B69" s="52" t="s">
        <v>667</v>
      </c>
      <c r="C69" s="33" t="s">
        <v>520</v>
      </c>
      <c r="D69" s="37">
        <v>14.7</v>
      </c>
      <c r="E69" s="38">
        <v>0</v>
      </c>
      <c r="F69" s="248">
        <v>10760</v>
      </c>
      <c r="G69" s="35">
        <f t="shared" si="0"/>
        <v>10760</v>
      </c>
      <c r="H69" s="33" t="s">
        <v>70</v>
      </c>
      <c r="I69" s="33" t="s">
        <v>49</v>
      </c>
      <c r="J69" s="249" t="s">
        <v>777</v>
      </c>
      <c r="K69" s="247"/>
    </row>
    <row r="70" spans="1:11" s="2" customFormat="1" ht="12" customHeight="1" x14ac:dyDescent="0.2">
      <c r="A70" s="106" t="s">
        <v>428</v>
      </c>
      <c r="B70" s="52" t="s">
        <v>668</v>
      </c>
      <c r="C70" s="33" t="s">
        <v>520</v>
      </c>
      <c r="D70" s="37">
        <v>19.600000000000001</v>
      </c>
      <c r="E70" s="38">
        <v>0</v>
      </c>
      <c r="F70" s="248">
        <v>11950</v>
      </c>
      <c r="G70" s="35">
        <f t="shared" si="0"/>
        <v>11950</v>
      </c>
      <c r="H70" s="33" t="s">
        <v>70</v>
      </c>
      <c r="I70" s="33" t="s">
        <v>49</v>
      </c>
      <c r="J70" s="249" t="s">
        <v>777</v>
      </c>
      <c r="K70" s="247"/>
    </row>
    <row r="71" spans="1:11" s="2" customFormat="1" ht="12" customHeight="1" x14ac:dyDescent="0.2">
      <c r="A71" s="106" t="s">
        <v>435</v>
      </c>
      <c r="B71" s="52" t="s">
        <v>669</v>
      </c>
      <c r="C71" s="33" t="s">
        <v>520</v>
      </c>
      <c r="D71" s="37">
        <v>29</v>
      </c>
      <c r="E71" s="38">
        <v>0</v>
      </c>
      <c r="F71" s="248">
        <v>15960</v>
      </c>
      <c r="G71" s="35">
        <f t="shared" ref="G71:G84" si="1">(((1-$D$4/100)*F71+(D71*$D$3)+(E71*$E$3))*(1-$G$4/100))</f>
        <v>15960</v>
      </c>
      <c r="H71" s="33" t="s">
        <v>70</v>
      </c>
      <c r="I71" s="33" t="s">
        <v>49</v>
      </c>
      <c r="J71" s="249" t="s">
        <v>777</v>
      </c>
      <c r="K71" s="247"/>
    </row>
    <row r="72" spans="1:11" s="2" customFormat="1" ht="12" customHeight="1" x14ac:dyDescent="0.2">
      <c r="A72" s="106" t="s">
        <v>436</v>
      </c>
      <c r="B72" s="52" t="s">
        <v>670</v>
      </c>
      <c r="C72" s="33" t="s">
        <v>520</v>
      </c>
      <c r="D72" s="37">
        <v>49</v>
      </c>
      <c r="E72" s="38">
        <v>0</v>
      </c>
      <c r="F72" s="248">
        <v>24470</v>
      </c>
      <c r="G72" s="35">
        <f t="shared" si="1"/>
        <v>24470</v>
      </c>
      <c r="H72" s="33" t="s">
        <v>70</v>
      </c>
      <c r="I72" s="33" t="s">
        <v>49</v>
      </c>
      <c r="J72" s="249" t="s">
        <v>777</v>
      </c>
      <c r="K72" s="247"/>
    </row>
    <row r="73" spans="1:11" s="2" customFormat="1" ht="12" customHeight="1" x14ac:dyDescent="0.2">
      <c r="A73" s="106" t="s">
        <v>437</v>
      </c>
      <c r="B73" s="52" t="s">
        <v>671</v>
      </c>
      <c r="C73" s="33" t="s">
        <v>520</v>
      </c>
      <c r="D73" s="37">
        <v>22</v>
      </c>
      <c r="E73" s="38">
        <v>0</v>
      </c>
      <c r="F73" s="248">
        <v>13660</v>
      </c>
      <c r="G73" s="35">
        <f t="shared" si="1"/>
        <v>13660</v>
      </c>
      <c r="H73" s="33" t="s">
        <v>70</v>
      </c>
      <c r="I73" s="33" t="s">
        <v>49</v>
      </c>
      <c r="J73" s="249" t="s">
        <v>777</v>
      </c>
      <c r="K73" s="247"/>
    </row>
    <row r="74" spans="1:11" s="2" customFormat="1" ht="12" customHeight="1" x14ac:dyDescent="0.2">
      <c r="A74" s="106" t="s">
        <v>438</v>
      </c>
      <c r="B74" s="52" t="s">
        <v>672</v>
      </c>
      <c r="C74" s="33" t="s">
        <v>520</v>
      </c>
      <c r="D74" s="37">
        <v>29</v>
      </c>
      <c r="E74" s="38">
        <v>0</v>
      </c>
      <c r="F74" s="248">
        <v>15390</v>
      </c>
      <c r="G74" s="35">
        <f t="shared" si="1"/>
        <v>15390</v>
      </c>
      <c r="H74" s="33" t="s">
        <v>70</v>
      </c>
      <c r="I74" s="33" t="s">
        <v>49</v>
      </c>
      <c r="J74" s="249" t="s">
        <v>777</v>
      </c>
      <c r="K74" s="247"/>
    </row>
    <row r="75" spans="1:11" s="2" customFormat="1" ht="12" customHeight="1" x14ac:dyDescent="0.2">
      <c r="A75" s="106" t="s">
        <v>439</v>
      </c>
      <c r="B75" s="52" t="s">
        <v>673</v>
      </c>
      <c r="C75" s="33" t="s">
        <v>520</v>
      </c>
      <c r="D75" s="37">
        <v>44</v>
      </c>
      <c r="E75" s="38">
        <v>0</v>
      </c>
      <c r="F75" s="248">
        <v>21120</v>
      </c>
      <c r="G75" s="35">
        <f t="shared" si="1"/>
        <v>21120</v>
      </c>
      <c r="H75" s="33" t="s">
        <v>70</v>
      </c>
      <c r="I75" s="33" t="s">
        <v>49</v>
      </c>
      <c r="J75" s="249" t="s">
        <v>777</v>
      </c>
      <c r="K75" s="247"/>
    </row>
    <row r="76" spans="1:11" s="2" customFormat="1" ht="12" customHeight="1" x14ac:dyDescent="0.2">
      <c r="A76" s="106" t="s">
        <v>469</v>
      </c>
      <c r="B76" s="52" t="s">
        <v>674</v>
      </c>
      <c r="C76" s="33" t="s">
        <v>520</v>
      </c>
      <c r="D76" s="37">
        <v>74</v>
      </c>
      <c r="E76" s="38">
        <v>0</v>
      </c>
      <c r="F76" s="248">
        <v>34290</v>
      </c>
      <c r="G76" s="35">
        <f t="shared" si="1"/>
        <v>34290</v>
      </c>
      <c r="H76" s="33" t="s">
        <v>70</v>
      </c>
      <c r="I76" s="33" t="s">
        <v>49</v>
      </c>
      <c r="J76" s="249" t="s">
        <v>777</v>
      </c>
      <c r="K76" s="247"/>
    </row>
    <row r="77" spans="1:11" s="2" customFormat="1" ht="12" customHeight="1" x14ac:dyDescent="0.2">
      <c r="A77" s="106" t="s">
        <v>459</v>
      </c>
      <c r="B77" s="52" t="s">
        <v>675</v>
      </c>
      <c r="C77" s="33" t="s">
        <v>520</v>
      </c>
      <c r="D77" s="37">
        <v>29</v>
      </c>
      <c r="E77" s="38">
        <v>0</v>
      </c>
      <c r="F77" s="248">
        <v>16910</v>
      </c>
      <c r="G77" s="35">
        <f t="shared" si="1"/>
        <v>16910</v>
      </c>
      <c r="H77" s="33" t="s">
        <v>70</v>
      </c>
      <c r="I77" s="33" t="s">
        <v>49</v>
      </c>
      <c r="J77" s="249" t="s">
        <v>777</v>
      </c>
      <c r="K77" s="247"/>
    </row>
    <row r="78" spans="1:11" s="2" customFormat="1" ht="12" customHeight="1" x14ac:dyDescent="0.2">
      <c r="A78" s="106" t="s">
        <v>449</v>
      </c>
      <c r="B78" s="52" t="s">
        <v>676</v>
      </c>
      <c r="C78" s="33" t="s">
        <v>520</v>
      </c>
      <c r="D78" s="37">
        <v>39</v>
      </c>
      <c r="E78" s="38">
        <v>0</v>
      </c>
      <c r="F78" s="248">
        <v>19470</v>
      </c>
      <c r="G78" s="35">
        <f t="shared" si="1"/>
        <v>19470</v>
      </c>
      <c r="H78" s="33" t="s">
        <v>70</v>
      </c>
      <c r="I78" s="33" t="s">
        <v>49</v>
      </c>
      <c r="J78" s="249" t="s">
        <v>777</v>
      </c>
      <c r="K78" s="247"/>
    </row>
    <row r="79" spans="1:11" s="2" customFormat="1" ht="12" customHeight="1" x14ac:dyDescent="0.2">
      <c r="A79" s="106" t="s">
        <v>450</v>
      </c>
      <c r="B79" s="52" t="s">
        <v>677</v>
      </c>
      <c r="C79" s="33" t="s">
        <v>520</v>
      </c>
      <c r="D79" s="37">
        <v>59</v>
      </c>
      <c r="E79" s="38">
        <v>0</v>
      </c>
      <c r="F79" s="248">
        <v>26540</v>
      </c>
      <c r="G79" s="35">
        <f t="shared" si="1"/>
        <v>26540</v>
      </c>
      <c r="H79" s="33" t="s">
        <v>70</v>
      </c>
      <c r="I79" s="33" t="s">
        <v>49</v>
      </c>
      <c r="J79" s="249" t="s">
        <v>777</v>
      </c>
      <c r="K79" s="247"/>
    </row>
    <row r="80" spans="1:11" s="2" customFormat="1" ht="12" customHeight="1" x14ac:dyDescent="0.2">
      <c r="A80" s="106" t="s">
        <v>460</v>
      </c>
      <c r="B80" s="52" t="s">
        <v>678</v>
      </c>
      <c r="C80" s="33" t="s">
        <v>520</v>
      </c>
      <c r="D80" s="37">
        <v>98</v>
      </c>
      <c r="E80" s="38">
        <v>0</v>
      </c>
      <c r="F80" s="248">
        <v>42330</v>
      </c>
      <c r="G80" s="35">
        <f t="shared" si="1"/>
        <v>42330</v>
      </c>
      <c r="H80" s="33" t="s">
        <v>70</v>
      </c>
      <c r="I80" s="33" t="s">
        <v>49</v>
      </c>
      <c r="J80" s="249" t="s">
        <v>777</v>
      </c>
      <c r="K80" s="247"/>
    </row>
    <row r="81" spans="1:11" s="2" customFormat="1" ht="12" customHeight="1" x14ac:dyDescent="0.2">
      <c r="A81" s="106" t="s">
        <v>470</v>
      </c>
      <c r="B81" s="52" t="s">
        <v>679</v>
      </c>
      <c r="C81" s="33" t="s">
        <v>520</v>
      </c>
      <c r="D81" s="37">
        <v>37</v>
      </c>
      <c r="E81" s="38">
        <v>0</v>
      </c>
      <c r="F81" s="248">
        <v>20710</v>
      </c>
      <c r="G81" s="35">
        <f t="shared" si="1"/>
        <v>20710</v>
      </c>
      <c r="H81" s="33" t="s">
        <v>70</v>
      </c>
      <c r="I81" s="33" t="s">
        <v>49</v>
      </c>
      <c r="J81" s="249" t="s">
        <v>777</v>
      </c>
      <c r="K81" s="247"/>
    </row>
    <row r="82" spans="1:11" s="2" customFormat="1" ht="12" customHeight="1" x14ac:dyDescent="0.2">
      <c r="A82" s="106" t="s">
        <v>447</v>
      </c>
      <c r="B82" s="52" t="s">
        <v>680</v>
      </c>
      <c r="C82" s="33" t="s">
        <v>520</v>
      </c>
      <c r="D82" s="37">
        <v>49</v>
      </c>
      <c r="E82" s="38">
        <v>0</v>
      </c>
      <c r="F82" s="248">
        <v>23630</v>
      </c>
      <c r="G82" s="35">
        <f t="shared" si="1"/>
        <v>23630</v>
      </c>
      <c r="H82" s="33" t="s">
        <v>70</v>
      </c>
      <c r="I82" s="33" t="s">
        <v>49</v>
      </c>
      <c r="J82" s="249" t="s">
        <v>777</v>
      </c>
      <c r="K82" s="247"/>
    </row>
    <row r="83" spans="1:11" s="2" customFormat="1" ht="12" customHeight="1" x14ac:dyDescent="0.2">
      <c r="A83" s="106" t="s">
        <v>448</v>
      </c>
      <c r="B83" s="52" t="s">
        <v>681</v>
      </c>
      <c r="C83" s="33" t="s">
        <v>520</v>
      </c>
      <c r="D83" s="37">
        <v>74</v>
      </c>
      <c r="E83" s="38">
        <v>0</v>
      </c>
      <c r="F83" s="248">
        <v>34700</v>
      </c>
      <c r="G83" s="35">
        <f t="shared" si="1"/>
        <v>34700</v>
      </c>
      <c r="H83" s="33" t="s">
        <v>70</v>
      </c>
      <c r="I83" s="33" t="s">
        <v>49</v>
      </c>
      <c r="J83" s="249" t="s">
        <v>777</v>
      </c>
      <c r="K83" s="247"/>
    </row>
    <row r="84" spans="1:11" s="2" customFormat="1" ht="12" customHeight="1" x14ac:dyDescent="0.2">
      <c r="A84" s="106" t="s">
        <v>471</v>
      </c>
      <c r="B84" s="52" t="s">
        <v>682</v>
      </c>
      <c r="C84" s="33" t="s">
        <v>520</v>
      </c>
      <c r="D84" s="37">
        <v>123</v>
      </c>
      <c r="E84" s="38">
        <v>0</v>
      </c>
      <c r="F84" s="248">
        <v>51840</v>
      </c>
      <c r="G84" s="35">
        <f t="shared" si="1"/>
        <v>51840</v>
      </c>
      <c r="H84" s="33" t="s">
        <v>70</v>
      </c>
      <c r="I84" s="33" t="s">
        <v>49</v>
      </c>
      <c r="J84" s="249" t="s">
        <v>777</v>
      </c>
      <c r="K84" s="247"/>
    </row>
    <row r="85" spans="1:11" s="2" customFormat="1" ht="12" customHeight="1" x14ac:dyDescent="0.2">
      <c r="A85" s="106"/>
      <c r="B85" s="52"/>
      <c r="C85" s="33"/>
      <c r="D85" s="37"/>
      <c r="E85" s="38"/>
      <c r="F85" s="1"/>
      <c r="G85" s="35"/>
      <c r="H85" s="33"/>
      <c r="I85" s="33"/>
      <c r="J85" s="249"/>
      <c r="K85" s="247"/>
    </row>
    <row r="86" spans="1:11" s="2" customFormat="1" ht="12" customHeight="1" x14ac:dyDescent="0.2">
      <c r="A86" s="106" t="s">
        <v>444</v>
      </c>
      <c r="B86" s="52" t="s">
        <v>683</v>
      </c>
      <c r="C86" s="33" t="s">
        <v>520</v>
      </c>
      <c r="D86" s="37">
        <v>14.7</v>
      </c>
      <c r="E86" s="38">
        <v>0</v>
      </c>
      <c r="F86" s="248">
        <v>9960</v>
      </c>
      <c r="G86" s="35">
        <f t="shared" ref="G86" si="2">(((1-$D$4/100)*F86+(D86*$D$3)+(E86*$E$3))*(1-$G$4/100))</f>
        <v>9960</v>
      </c>
      <c r="H86" s="33" t="s">
        <v>70</v>
      </c>
      <c r="I86" s="33" t="s">
        <v>49</v>
      </c>
      <c r="J86" s="249" t="s">
        <v>777</v>
      </c>
      <c r="K86" s="247"/>
    </row>
    <row r="87" spans="1:11" s="2" customFormat="1" ht="12" customHeight="1" x14ac:dyDescent="0.2">
      <c r="A87" s="106" t="s">
        <v>445</v>
      </c>
      <c r="B87" s="52"/>
      <c r="C87" s="33"/>
      <c r="D87" s="37"/>
      <c r="E87" s="38"/>
      <c r="F87" s="1"/>
      <c r="G87" s="35"/>
      <c r="H87" s="33"/>
      <c r="I87" s="33"/>
      <c r="J87" s="249"/>
      <c r="K87" s="247"/>
    </row>
    <row r="88" spans="1:11" s="2" customFormat="1" ht="12" customHeight="1" x14ac:dyDescent="0.2">
      <c r="A88" s="106" t="s">
        <v>446</v>
      </c>
      <c r="B88" s="52" t="s">
        <v>684</v>
      </c>
      <c r="C88" s="33" t="s">
        <v>521</v>
      </c>
      <c r="D88" s="37">
        <v>9.8000000000000007</v>
      </c>
      <c r="E88" s="38">
        <v>0</v>
      </c>
      <c r="F88" s="248">
        <v>11790</v>
      </c>
      <c r="G88" s="35">
        <f t="shared" ref="G88:G89" si="3">(((1-$D$4/100)*F88+(D88*$D$3)+(E88*$E$3))*(1-$G$4/100))</f>
        <v>11790</v>
      </c>
      <c r="H88" s="33" t="s">
        <v>70</v>
      </c>
      <c r="I88" s="33" t="s">
        <v>49</v>
      </c>
      <c r="J88" s="249" t="s">
        <v>777</v>
      </c>
      <c r="K88" s="247"/>
    </row>
    <row r="89" spans="1:11" s="2" customFormat="1" ht="12" customHeight="1" x14ac:dyDescent="0.2">
      <c r="A89" s="106" t="s">
        <v>440</v>
      </c>
      <c r="B89" s="52" t="s">
        <v>685</v>
      </c>
      <c r="C89" s="33" t="s">
        <v>521</v>
      </c>
      <c r="D89" s="37">
        <v>14.7</v>
      </c>
      <c r="E89" s="38">
        <v>0</v>
      </c>
      <c r="F89" s="248">
        <v>15670</v>
      </c>
      <c r="G89" s="35">
        <f t="shared" si="3"/>
        <v>15670</v>
      </c>
      <c r="H89" s="33" t="s">
        <v>70</v>
      </c>
      <c r="I89" s="33" t="s">
        <v>49</v>
      </c>
      <c r="J89" s="249" t="s">
        <v>777</v>
      </c>
      <c r="K89" s="247"/>
    </row>
    <row r="90" spans="1:11" s="2" customFormat="1" ht="12" customHeight="1" x14ac:dyDescent="0.2">
      <c r="A90" s="102"/>
      <c r="B90" s="52"/>
      <c r="C90" s="33"/>
      <c r="D90" s="37"/>
      <c r="E90" s="38"/>
      <c r="F90" s="1"/>
      <c r="G90" s="35"/>
      <c r="H90" s="33"/>
      <c r="I90" s="33"/>
      <c r="J90" s="249"/>
      <c r="K90" s="247"/>
    </row>
    <row r="91" spans="1:11" s="2" customFormat="1" ht="12" customHeight="1" x14ac:dyDescent="0.2">
      <c r="A91" s="102"/>
      <c r="B91" s="52" t="s">
        <v>900</v>
      </c>
      <c r="C91" s="33" t="s">
        <v>901</v>
      </c>
      <c r="D91" s="37">
        <v>14.7</v>
      </c>
      <c r="E91" s="38">
        <v>0</v>
      </c>
      <c r="F91" s="248">
        <v>13910</v>
      </c>
      <c r="G91" s="35">
        <f t="shared" ref="G91:G93" si="4">(((1-$D$4/100)*F91+(D91*$D$3)+(E91*$E$3))*(1-$G$4/100))</f>
        <v>13910</v>
      </c>
      <c r="H91" s="33" t="s">
        <v>70</v>
      </c>
      <c r="I91" s="33" t="s">
        <v>49</v>
      </c>
      <c r="J91" s="249" t="s">
        <v>777</v>
      </c>
      <c r="K91" s="247"/>
    </row>
    <row r="92" spans="1:11" s="2" customFormat="1" ht="12" customHeight="1" x14ac:dyDescent="0.2">
      <c r="A92" s="102"/>
      <c r="B92" s="52" t="s">
        <v>902</v>
      </c>
      <c r="C92" s="33" t="s">
        <v>901</v>
      </c>
      <c r="D92" s="37">
        <v>14.7</v>
      </c>
      <c r="E92" s="38">
        <v>0</v>
      </c>
      <c r="F92" s="248">
        <v>15220</v>
      </c>
      <c r="G92" s="35">
        <f t="shared" si="4"/>
        <v>15220</v>
      </c>
      <c r="H92" s="33" t="s">
        <v>70</v>
      </c>
      <c r="I92" s="33" t="s">
        <v>49</v>
      </c>
      <c r="J92" s="249" t="s">
        <v>777</v>
      </c>
      <c r="K92" s="247"/>
    </row>
    <row r="93" spans="1:11" s="2" customFormat="1" ht="12" customHeight="1" x14ac:dyDescent="0.2">
      <c r="A93" s="102"/>
      <c r="B93" s="52" t="s">
        <v>903</v>
      </c>
      <c r="C93" s="33" t="s">
        <v>901</v>
      </c>
      <c r="D93" s="37">
        <v>22</v>
      </c>
      <c r="E93" s="38">
        <v>0</v>
      </c>
      <c r="F93" s="248">
        <v>16900</v>
      </c>
      <c r="G93" s="35">
        <f t="shared" si="4"/>
        <v>16900</v>
      </c>
      <c r="H93" s="33" t="s">
        <v>70</v>
      </c>
      <c r="I93" s="33" t="s">
        <v>49</v>
      </c>
      <c r="J93" s="249" t="s">
        <v>777</v>
      </c>
      <c r="K93" s="247"/>
    </row>
    <row r="94" spans="1:11" s="2" customFormat="1" ht="12" customHeight="1" x14ac:dyDescent="0.2">
      <c r="A94" s="102"/>
      <c r="B94" s="52"/>
      <c r="C94" s="33"/>
      <c r="D94" s="37"/>
      <c r="E94" s="38"/>
      <c r="F94" s="1"/>
      <c r="G94" s="35"/>
      <c r="H94" s="33"/>
      <c r="I94" s="33"/>
      <c r="J94" s="249"/>
      <c r="K94" s="247"/>
    </row>
    <row r="95" spans="1:11" s="2" customFormat="1" ht="12" customHeight="1" x14ac:dyDescent="0.2">
      <c r="A95" s="102"/>
      <c r="B95" s="240" t="s">
        <v>904</v>
      </c>
      <c r="C95" s="241" t="s">
        <v>901</v>
      </c>
      <c r="D95" s="242">
        <v>14.7</v>
      </c>
      <c r="E95" s="243">
        <v>0</v>
      </c>
      <c r="F95" s="248">
        <v>18510</v>
      </c>
      <c r="G95" s="35">
        <f t="shared" ref="G95:G103" si="5">(((1-$D$4/100)*F95+(D95*$D$3)+(E95*$E$3))*(1-$G$4/100))</f>
        <v>18510</v>
      </c>
      <c r="H95" s="33" t="s">
        <v>70</v>
      </c>
      <c r="I95" s="33" t="s">
        <v>49</v>
      </c>
      <c r="J95" s="249" t="s">
        <v>777</v>
      </c>
      <c r="K95" s="247"/>
    </row>
    <row r="96" spans="1:11" s="2" customFormat="1" ht="12" customHeight="1" x14ac:dyDescent="0.2">
      <c r="A96" s="102"/>
      <c r="B96" s="240" t="s">
        <v>905</v>
      </c>
      <c r="C96" s="241" t="s">
        <v>901</v>
      </c>
      <c r="D96" s="242">
        <v>22</v>
      </c>
      <c r="E96" s="243">
        <v>0</v>
      </c>
      <c r="F96" s="248">
        <v>21540</v>
      </c>
      <c r="G96" s="35">
        <f t="shared" si="5"/>
        <v>21540</v>
      </c>
      <c r="H96" s="33" t="s">
        <v>70</v>
      </c>
      <c r="I96" s="33" t="s">
        <v>49</v>
      </c>
      <c r="J96" s="249" t="s">
        <v>777</v>
      </c>
      <c r="K96" s="247"/>
    </row>
    <row r="97" spans="1:11" s="2" customFormat="1" ht="12" customHeight="1" x14ac:dyDescent="0.2">
      <c r="A97" s="102"/>
      <c r="B97" s="240" t="s">
        <v>906</v>
      </c>
      <c r="C97" s="241" t="s">
        <v>901</v>
      </c>
      <c r="D97" s="242">
        <v>29</v>
      </c>
      <c r="E97" s="243">
        <v>0</v>
      </c>
      <c r="F97" s="248">
        <v>26950</v>
      </c>
      <c r="G97" s="35">
        <f t="shared" si="5"/>
        <v>26950</v>
      </c>
      <c r="H97" s="33" t="s">
        <v>70</v>
      </c>
      <c r="I97" s="33" t="s">
        <v>49</v>
      </c>
      <c r="J97" s="249" t="s">
        <v>777</v>
      </c>
      <c r="K97" s="247"/>
    </row>
    <row r="98" spans="1:11" s="2" customFormat="1" ht="12" customHeight="1" x14ac:dyDescent="0.2">
      <c r="A98" s="102"/>
      <c r="B98" s="240" t="s">
        <v>907</v>
      </c>
      <c r="C98" s="241" t="s">
        <v>901</v>
      </c>
      <c r="D98" s="242">
        <v>44</v>
      </c>
      <c r="E98" s="243">
        <v>0</v>
      </c>
      <c r="F98" s="248">
        <v>31480</v>
      </c>
      <c r="G98" s="35">
        <f t="shared" si="5"/>
        <v>31480</v>
      </c>
      <c r="H98" s="33" t="s">
        <v>70</v>
      </c>
      <c r="I98" s="33" t="s">
        <v>49</v>
      </c>
      <c r="J98" s="249" t="s">
        <v>777</v>
      </c>
      <c r="K98" s="247"/>
    </row>
    <row r="99" spans="1:11" s="2" customFormat="1" ht="12" customHeight="1" x14ac:dyDescent="0.2">
      <c r="A99" s="102"/>
      <c r="B99" s="240" t="s">
        <v>908</v>
      </c>
      <c r="C99" s="241" t="s">
        <v>901</v>
      </c>
      <c r="D99" s="242">
        <v>74</v>
      </c>
      <c r="E99" s="243">
        <v>0</v>
      </c>
      <c r="F99" s="248">
        <v>51150</v>
      </c>
      <c r="G99" s="35">
        <f t="shared" si="5"/>
        <v>51150</v>
      </c>
      <c r="H99" s="33" t="s">
        <v>70</v>
      </c>
      <c r="I99" s="33" t="s">
        <v>49</v>
      </c>
      <c r="J99" s="249" t="s">
        <v>777</v>
      </c>
      <c r="K99" s="247"/>
    </row>
    <row r="100" spans="1:11" s="2" customFormat="1" ht="12" customHeight="1" x14ac:dyDescent="0.2">
      <c r="A100" s="102"/>
      <c r="B100" s="240" t="s">
        <v>909</v>
      </c>
      <c r="C100" s="241" t="s">
        <v>901</v>
      </c>
      <c r="D100" s="242">
        <v>39</v>
      </c>
      <c r="E100" s="243">
        <v>0</v>
      </c>
      <c r="F100" s="248">
        <v>32510</v>
      </c>
      <c r="G100" s="35">
        <f t="shared" si="5"/>
        <v>32510</v>
      </c>
      <c r="H100" s="33" t="s">
        <v>70</v>
      </c>
      <c r="I100" s="33" t="s">
        <v>49</v>
      </c>
      <c r="J100" s="249" t="s">
        <v>777</v>
      </c>
      <c r="K100" s="247"/>
    </row>
    <row r="101" spans="1:11" s="2" customFormat="1" ht="12" customHeight="1" x14ac:dyDescent="0.2">
      <c r="A101" s="102"/>
      <c r="B101" s="240" t="s">
        <v>910</v>
      </c>
      <c r="C101" s="241" t="s">
        <v>901</v>
      </c>
      <c r="D101" s="242">
        <v>59</v>
      </c>
      <c r="E101" s="243">
        <v>0</v>
      </c>
      <c r="F101" s="248">
        <v>40350</v>
      </c>
      <c r="G101" s="35">
        <f t="shared" si="5"/>
        <v>40350</v>
      </c>
      <c r="H101" s="33" t="s">
        <v>70</v>
      </c>
      <c r="I101" s="33" t="s">
        <v>49</v>
      </c>
      <c r="J101" s="249" t="s">
        <v>777</v>
      </c>
      <c r="K101" s="247"/>
    </row>
    <row r="102" spans="1:11" s="2" customFormat="1" ht="12" customHeight="1" x14ac:dyDescent="0.2">
      <c r="A102" s="102"/>
      <c r="B102" s="52" t="s">
        <v>911</v>
      </c>
      <c r="C102" s="33" t="s">
        <v>901</v>
      </c>
      <c r="D102" s="37">
        <v>74</v>
      </c>
      <c r="E102" s="38">
        <v>0</v>
      </c>
      <c r="F102" s="248">
        <v>61740</v>
      </c>
      <c r="G102" s="35">
        <f t="shared" si="5"/>
        <v>61740</v>
      </c>
      <c r="H102" s="33" t="s">
        <v>70</v>
      </c>
      <c r="I102" s="33" t="s">
        <v>49</v>
      </c>
      <c r="J102" s="249" t="s">
        <v>777</v>
      </c>
      <c r="K102" s="247"/>
    </row>
    <row r="103" spans="1:11" s="2" customFormat="1" ht="12" customHeight="1" x14ac:dyDescent="0.2">
      <c r="A103" s="102"/>
      <c r="B103" s="52" t="s">
        <v>912</v>
      </c>
      <c r="C103" s="33" t="s">
        <v>901</v>
      </c>
      <c r="D103" s="37">
        <v>123</v>
      </c>
      <c r="E103" s="38">
        <v>0</v>
      </c>
      <c r="F103" s="248">
        <v>78540</v>
      </c>
      <c r="G103" s="35">
        <f t="shared" si="5"/>
        <v>78540</v>
      </c>
      <c r="H103" s="33" t="s">
        <v>70</v>
      </c>
      <c r="I103" s="33" t="s">
        <v>49</v>
      </c>
      <c r="J103" s="249" t="s">
        <v>777</v>
      </c>
      <c r="K103" s="247"/>
    </row>
    <row r="105" spans="1:11" ht="12" customHeight="1" x14ac:dyDescent="0.2">
      <c r="B105" s="177" t="s">
        <v>105</v>
      </c>
      <c r="C105" s="45"/>
    </row>
    <row r="106" spans="1:11" ht="12" customHeight="1" x14ac:dyDescent="0.2">
      <c r="B106" s="76"/>
    </row>
    <row r="107" spans="1:11" ht="12" customHeight="1" x14ac:dyDescent="0.2">
      <c r="B107" s="82" t="s">
        <v>776</v>
      </c>
    </row>
    <row r="108" spans="1:11" ht="12.75" customHeight="1" x14ac:dyDescent="0.2">
      <c r="B108" s="82" t="s">
        <v>778</v>
      </c>
    </row>
    <row r="109" spans="1:11" ht="12" customHeight="1" x14ac:dyDescent="0.2">
      <c r="B109" s="44"/>
      <c r="C109" s="82"/>
    </row>
  </sheetData>
  <sheetProtection algorithmName="SHA-512" hashValue="k5pbiGJxnFCcMPiGjSZtijbWD1TAgtxhw405tX2V9uLnk5zVADExaNuRTtx9DA2Dyrzscl1ThExAVRRMRSCp+A==" saltValue="DJfvIDyIFQgJUrE82aXlwA==" spinCount="100000" sheet="1" objects="1" scenarios="1"/>
  <autoFilter ref="A5:K5" xr:uid="{00000000-0009-0000-0000-000003000000}"/>
  <customSheetViews>
    <customSheetView guid="{DCA99CA0-D9CB-11D6-B706-0000E83F46E3}" showPageBreaks="1" printArea="1" showAutoFilter="1" showRuler="0">
      <pane ySplit="5" topLeftCell="A36" activePane="bottomLeft" state="frozen"/>
      <selection pane="bottomLeft" activeCell="A83" sqref="A83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  <autoFilter ref="B1:J1" xr:uid="{030610AF-1FC5-498F-BE31-255F37A1F8EC}"/>
    </customSheetView>
  </customSheetViews>
  <phoneticPr fontId="7" type="noConversion"/>
  <conditionalFormatting sqref="J6:J9">
    <cfRule type="cellIs" dxfId="255" priority="38" operator="equal">
      <formula>"S/Z"</formula>
    </cfRule>
    <cfRule type="cellIs" dxfId="254" priority="39" operator="equal">
      <formula>"Z"</formula>
    </cfRule>
    <cfRule type="cellIs" dxfId="253" priority="40" operator="equal">
      <formula>"S (Z)"</formula>
    </cfRule>
    <cfRule type="cellIs" dxfId="252" priority="41" operator="equal">
      <formula>"S"</formula>
    </cfRule>
  </conditionalFormatting>
  <conditionalFormatting sqref="J11:J103">
    <cfRule type="cellIs" dxfId="251" priority="2" operator="equal">
      <formula>"S/Z"</formula>
    </cfRule>
    <cfRule type="cellIs" dxfId="250" priority="3" operator="equal">
      <formula>"Z"</formula>
    </cfRule>
    <cfRule type="cellIs" dxfId="249" priority="4" operator="equal">
      <formula>"S (Z)"</formula>
    </cfRule>
    <cfRule type="cellIs" dxfId="248" priority="5" operator="equal">
      <formula>"S"</formula>
    </cfRule>
  </conditionalFormatting>
  <hyperlinks>
    <hyperlink ref="G1" location="UVOD!A1" display="UVOD!A1" xr:uid="{00000000-0004-0000-0300-000000000000}"/>
  </hyperlinks>
  <printOptions horizontalCentered="1" gridLines="1"/>
  <pageMargins left="0.19685039370078741" right="0.19685039370078741" top="0.78" bottom="0.19685039370078741" header="0.11811023622047245" footer="0.11811023622047245"/>
  <pageSetup paperSize="9" scale="31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8"/>
    <pageSetUpPr fitToPage="1"/>
  </sheetPr>
  <dimension ref="A1:L37"/>
  <sheetViews>
    <sheetView showGridLines="0" showRowColHeaders="0" zoomScaleNormal="100" workbookViewId="0">
      <pane xSplit="2" ySplit="5" topLeftCell="C6" activePane="bottomRight" state="frozen"/>
      <selection activeCell="A5" sqref="A5"/>
      <selection pane="topRight" activeCell="A5" sqref="A5"/>
      <selection pane="bottomLeft" activeCell="A5" sqref="A5"/>
      <selection pane="bottomRight" activeCell="B5" sqref="B5"/>
    </sheetView>
  </sheetViews>
  <sheetFormatPr defaultColWidth="9.140625" defaultRowHeight="12" customHeight="1" x14ac:dyDescent="0.2"/>
  <cols>
    <col min="1" max="1" width="12.85546875" style="102" hidden="1" customWidth="1"/>
    <col min="2" max="2" width="41.28515625" style="41" customWidth="1"/>
    <col min="3" max="3" width="15.42578125" style="20" bestFit="1" customWidth="1"/>
    <col min="4" max="4" width="8.7109375" style="31" customWidth="1"/>
    <col min="5" max="5" width="8.7109375" style="1" customWidth="1"/>
    <col min="6" max="6" width="9.7109375" style="140" customWidth="1"/>
    <col min="7" max="7" width="9.7109375" style="6" customWidth="1"/>
    <col min="8" max="8" width="3.7109375" style="1" customWidth="1"/>
    <col min="9" max="9" width="4.85546875" style="18" customWidth="1"/>
    <col min="10" max="10" width="8.85546875" style="136" bestFit="1" customWidth="1"/>
    <col min="11" max="11" width="35.28515625" style="164" bestFit="1" customWidth="1"/>
    <col min="12" max="16384" width="9.140625" style="1"/>
  </cols>
  <sheetData>
    <row r="1" spans="1:12" ht="15" customHeight="1" thickBot="1" x14ac:dyDescent="0.25">
      <c r="B1" s="42"/>
      <c r="C1" s="24"/>
      <c r="D1" s="29"/>
      <c r="E1" s="25"/>
      <c r="F1" s="142"/>
      <c r="G1" s="178" t="s">
        <v>782</v>
      </c>
      <c r="H1" s="24"/>
      <c r="I1" s="28"/>
      <c r="J1" s="46"/>
      <c r="K1" s="162"/>
    </row>
    <row r="2" spans="1:12" s="60" customFormat="1" ht="13.5" customHeight="1" x14ac:dyDescent="0.2">
      <c r="A2" s="107"/>
      <c r="B2" s="56"/>
      <c r="C2" s="57"/>
      <c r="D2" s="54" t="s">
        <v>975</v>
      </c>
      <c r="E2" s="54" t="s">
        <v>976</v>
      </c>
      <c r="F2" s="143"/>
      <c r="G2" s="59"/>
      <c r="H2" s="57"/>
      <c r="I2" s="57"/>
      <c r="J2" s="132"/>
      <c r="K2" s="162"/>
    </row>
    <row r="3" spans="1:12" s="60" customFormat="1" ht="13.5" customHeight="1" x14ac:dyDescent="0.2">
      <c r="A3" s="108"/>
      <c r="B3" s="62"/>
      <c r="C3" s="179" t="s">
        <v>818</v>
      </c>
      <c r="D3" s="114">
        <f>UVOD!$D$5</f>
        <v>0</v>
      </c>
      <c r="E3" s="115">
        <f>UVOD!E5</f>
        <v>0</v>
      </c>
      <c r="F3" s="58"/>
      <c r="G3" s="57"/>
      <c r="H3" s="63"/>
      <c r="J3" s="5"/>
      <c r="K3" s="162"/>
    </row>
    <row r="4" spans="1:12" s="60" customFormat="1" ht="13.5" customHeight="1" thickBot="1" x14ac:dyDescent="0.25">
      <c r="A4" s="108"/>
      <c r="B4" s="56"/>
      <c r="C4" s="187" t="s">
        <v>819</v>
      </c>
      <c r="D4" s="116">
        <f>UVOD!$D$12</f>
        <v>0</v>
      </c>
      <c r="E4" s="278"/>
      <c r="F4" s="190" t="s">
        <v>820</v>
      </c>
      <c r="G4" s="117">
        <f>UVOD!$D$6</f>
        <v>0</v>
      </c>
      <c r="H4" s="63"/>
      <c r="J4" s="134"/>
      <c r="K4" s="162"/>
    </row>
    <row r="5" spans="1:12" ht="85.5" customHeight="1" thickBot="1" x14ac:dyDescent="0.25">
      <c r="A5" s="153" t="s">
        <v>258</v>
      </c>
      <c r="B5" s="180" t="s">
        <v>38</v>
      </c>
      <c r="C5" s="189" t="s">
        <v>74</v>
      </c>
      <c r="D5" s="185" t="s">
        <v>533</v>
      </c>
      <c r="E5" s="185" t="s">
        <v>532</v>
      </c>
      <c r="F5" s="181" t="s">
        <v>472</v>
      </c>
      <c r="G5" s="182" t="s">
        <v>473</v>
      </c>
      <c r="H5" s="183" t="s">
        <v>39</v>
      </c>
      <c r="I5" s="183" t="s">
        <v>40</v>
      </c>
      <c r="J5" s="186" t="s">
        <v>75</v>
      </c>
      <c r="K5" s="184" t="s">
        <v>779</v>
      </c>
    </row>
    <row r="6" spans="1:12" ht="12" customHeight="1" x14ac:dyDescent="0.2">
      <c r="A6" s="119" t="s">
        <v>417</v>
      </c>
      <c r="B6" s="52" t="s">
        <v>146</v>
      </c>
      <c r="C6" s="33" t="s">
        <v>522</v>
      </c>
      <c r="D6" s="37">
        <v>4.9000000000000004</v>
      </c>
      <c r="E6" s="38">
        <v>0</v>
      </c>
      <c r="F6" s="248">
        <v>1060</v>
      </c>
      <c r="G6" s="35">
        <f>(((1-$D$4/100)*F6+(D6*$D$3)+(E6*$E$3))*(1-$G$4/100))</f>
        <v>1060</v>
      </c>
      <c r="H6" s="33" t="s">
        <v>70</v>
      </c>
      <c r="I6" s="33" t="s">
        <v>49</v>
      </c>
      <c r="J6" s="53" t="s">
        <v>775</v>
      </c>
      <c r="K6" s="274" t="s">
        <v>996</v>
      </c>
      <c r="L6" s="261"/>
    </row>
    <row r="7" spans="1:12" ht="12" customHeight="1" x14ac:dyDescent="0.2">
      <c r="A7" s="119" t="s">
        <v>110</v>
      </c>
      <c r="B7" s="52" t="s">
        <v>203</v>
      </c>
      <c r="C7" s="33" t="s">
        <v>522</v>
      </c>
      <c r="D7" s="37">
        <v>7.4</v>
      </c>
      <c r="E7" s="38">
        <v>0</v>
      </c>
      <c r="F7" s="248">
        <v>1440</v>
      </c>
      <c r="G7" s="35">
        <f t="shared" ref="G7:G31" si="0">(((1-$D$4/100)*F7+(D7*$D$3)+(E7*$E$3))*(1-$G$4/100))</f>
        <v>1440</v>
      </c>
      <c r="H7" s="33" t="s">
        <v>70</v>
      </c>
      <c r="I7" s="33" t="s">
        <v>49</v>
      </c>
      <c r="J7" s="53" t="s">
        <v>775</v>
      </c>
      <c r="K7" s="149" t="s">
        <v>1014</v>
      </c>
      <c r="L7" s="277"/>
    </row>
    <row r="8" spans="1:12" ht="12" customHeight="1" x14ac:dyDescent="0.2">
      <c r="A8" s="119">
        <v>13002023</v>
      </c>
      <c r="B8" s="52" t="s">
        <v>147</v>
      </c>
      <c r="C8" s="33" t="s">
        <v>522</v>
      </c>
      <c r="D8" s="37">
        <v>9.8000000000000007</v>
      </c>
      <c r="E8" s="38">
        <v>0</v>
      </c>
      <c r="F8" s="248">
        <v>1640</v>
      </c>
      <c r="G8" s="35">
        <f t="shared" si="0"/>
        <v>1640</v>
      </c>
      <c r="H8" s="33" t="s">
        <v>70</v>
      </c>
      <c r="I8" s="33" t="s">
        <v>49</v>
      </c>
      <c r="J8" s="53" t="s">
        <v>775</v>
      </c>
      <c r="K8" s="274" t="s">
        <v>1005</v>
      </c>
      <c r="L8" s="277"/>
    </row>
    <row r="9" spans="1:12" ht="12" customHeight="1" x14ac:dyDescent="0.2">
      <c r="A9" s="119"/>
      <c r="B9" s="52"/>
      <c r="C9" s="33"/>
      <c r="D9" s="37"/>
      <c r="E9" s="38"/>
      <c r="F9" s="248"/>
      <c r="G9" s="35"/>
      <c r="H9" s="33"/>
      <c r="I9" s="33"/>
      <c r="J9" s="160"/>
      <c r="K9" s="32"/>
    </row>
    <row r="10" spans="1:12" ht="12" customHeight="1" x14ac:dyDescent="0.2">
      <c r="A10" s="119">
        <v>11091000</v>
      </c>
      <c r="B10" s="52" t="s">
        <v>142</v>
      </c>
      <c r="C10" s="33" t="s">
        <v>522</v>
      </c>
      <c r="D10" s="37">
        <v>14.7</v>
      </c>
      <c r="E10" s="38">
        <v>0</v>
      </c>
      <c r="F10" s="248">
        <v>1785</v>
      </c>
      <c r="G10" s="35">
        <f t="shared" si="0"/>
        <v>1785</v>
      </c>
      <c r="H10" s="33" t="s">
        <v>70</v>
      </c>
      <c r="I10" s="33" t="s">
        <v>49</v>
      </c>
      <c r="J10" s="53" t="s">
        <v>775</v>
      </c>
      <c r="K10" s="149" t="s">
        <v>973</v>
      </c>
    </row>
    <row r="11" spans="1:12" ht="12" customHeight="1" x14ac:dyDescent="0.2">
      <c r="A11" s="119">
        <v>11091001</v>
      </c>
      <c r="B11" s="52" t="s">
        <v>143</v>
      </c>
      <c r="C11" s="33" t="s">
        <v>522</v>
      </c>
      <c r="D11" s="37">
        <v>25</v>
      </c>
      <c r="E11" s="38">
        <v>0</v>
      </c>
      <c r="F11" s="248">
        <v>2870</v>
      </c>
      <c r="G11" s="35">
        <f t="shared" si="0"/>
        <v>2870</v>
      </c>
      <c r="H11" s="33" t="s">
        <v>70</v>
      </c>
      <c r="I11" s="33" t="s">
        <v>49</v>
      </c>
      <c r="J11" s="53" t="s">
        <v>775</v>
      </c>
      <c r="K11" s="274" t="s">
        <v>1002</v>
      </c>
    </row>
    <row r="12" spans="1:12" ht="12" customHeight="1" x14ac:dyDescent="0.2">
      <c r="A12" s="119">
        <v>11091002</v>
      </c>
      <c r="B12" s="52" t="s">
        <v>144</v>
      </c>
      <c r="C12" s="33" t="s">
        <v>522</v>
      </c>
      <c r="D12" s="37">
        <v>39</v>
      </c>
      <c r="E12" s="38">
        <v>0</v>
      </c>
      <c r="F12" s="248">
        <v>4600</v>
      </c>
      <c r="G12" s="35">
        <f t="shared" si="0"/>
        <v>4600</v>
      </c>
      <c r="H12" s="33" t="s">
        <v>70</v>
      </c>
      <c r="I12" s="33" t="s">
        <v>49</v>
      </c>
      <c r="J12" s="53" t="s">
        <v>775</v>
      </c>
      <c r="K12" s="149" t="s">
        <v>1001</v>
      </c>
    </row>
    <row r="13" spans="1:12" ht="12" customHeight="1" x14ac:dyDescent="0.2">
      <c r="A13" s="119">
        <v>11091003</v>
      </c>
      <c r="B13" s="52" t="s">
        <v>145</v>
      </c>
      <c r="C13" s="33" t="s">
        <v>522</v>
      </c>
      <c r="D13" s="37">
        <v>59</v>
      </c>
      <c r="E13" s="38">
        <v>0</v>
      </c>
      <c r="F13" s="248">
        <v>6470</v>
      </c>
      <c r="G13" s="35">
        <f t="shared" si="0"/>
        <v>6470</v>
      </c>
      <c r="H13" s="33" t="s">
        <v>70</v>
      </c>
      <c r="I13" s="33" t="s">
        <v>49</v>
      </c>
      <c r="J13" s="53" t="s">
        <v>775</v>
      </c>
      <c r="K13" s="149" t="s">
        <v>1002</v>
      </c>
    </row>
    <row r="14" spans="1:12" ht="12" customHeight="1" x14ac:dyDescent="0.2">
      <c r="A14" s="119">
        <v>11091004</v>
      </c>
      <c r="B14" s="52" t="s">
        <v>365</v>
      </c>
      <c r="C14" s="33" t="s">
        <v>522</v>
      </c>
      <c r="D14" s="37">
        <v>98</v>
      </c>
      <c r="E14" s="38">
        <v>0</v>
      </c>
      <c r="F14" s="248">
        <v>11110</v>
      </c>
      <c r="G14" s="35">
        <f t="shared" si="0"/>
        <v>11110</v>
      </c>
      <c r="H14" s="33" t="s">
        <v>70</v>
      </c>
      <c r="I14" s="33" t="s">
        <v>49</v>
      </c>
      <c r="J14" s="53" t="s">
        <v>775</v>
      </c>
      <c r="K14" s="149" t="s">
        <v>1001</v>
      </c>
    </row>
    <row r="15" spans="1:12" ht="12.75" customHeight="1" x14ac:dyDescent="0.2">
      <c r="A15" s="119"/>
      <c r="B15" s="52"/>
      <c r="C15" s="33"/>
      <c r="D15" s="37"/>
      <c r="E15" s="38"/>
      <c r="F15" s="248"/>
      <c r="G15" s="35"/>
      <c r="H15" s="33"/>
      <c r="I15" s="33"/>
      <c r="J15" s="163"/>
      <c r="K15" s="32"/>
    </row>
    <row r="16" spans="1:12" ht="12" customHeight="1" x14ac:dyDescent="0.2">
      <c r="A16" s="119" t="s">
        <v>418</v>
      </c>
      <c r="B16" s="52" t="s">
        <v>138</v>
      </c>
      <c r="C16" s="33" t="s">
        <v>522</v>
      </c>
      <c r="D16" s="37">
        <v>14.7</v>
      </c>
      <c r="E16" s="38">
        <v>0</v>
      </c>
      <c r="F16" s="248">
        <v>2380</v>
      </c>
      <c r="G16" s="35">
        <f t="shared" si="0"/>
        <v>2380</v>
      </c>
      <c r="H16" s="33" t="s">
        <v>70</v>
      </c>
      <c r="I16" s="33" t="s">
        <v>49</v>
      </c>
      <c r="J16" s="53" t="s">
        <v>777</v>
      </c>
      <c r="K16" s="32"/>
    </row>
    <row r="17" spans="1:12" ht="12" customHeight="1" x14ac:dyDescent="0.2">
      <c r="A17" s="119" t="s">
        <v>419</v>
      </c>
      <c r="B17" s="52" t="s">
        <v>139</v>
      </c>
      <c r="C17" s="33" t="s">
        <v>522</v>
      </c>
      <c r="D17" s="37">
        <v>25</v>
      </c>
      <c r="E17" s="38">
        <v>0</v>
      </c>
      <c r="F17" s="248">
        <v>3740</v>
      </c>
      <c r="G17" s="35">
        <f t="shared" si="0"/>
        <v>3740</v>
      </c>
      <c r="H17" s="33" t="s">
        <v>70</v>
      </c>
      <c r="I17" s="33" t="s">
        <v>49</v>
      </c>
      <c r="J17" s="53" t="s">
        <v>777</v>
      </c>
      <c r="K17" s="32"/>
    </row>
    <row r="18" spans="1:12" ht="12" customHeight="1" x14ac:dyDescent="0.2">
      <c r="A18" s="119" t="s">
        <v>420</v>
      </c>
      <c r="B18" s="52" t="s">
        <v>140</v>
      </c>
      <c r="C18" s="33" t="s">
        <v>522</v>
      </c>
      <c r="D18" s="37">
        <v>39</v>
      </c>
      <c r="E18" s="38">
        <v>0</v>
      </c>
      <c r="F18" s="248">
        <v>5960</v>
      </c>
      <c r="G18" s="35">
        <f t="shared" si="0"/>
        <v>5960</v>
      </c>
      <c r="H18" s="33" t="s">
        <v>70</v>
      </c>
      <c r="I18" s="33" t="s">
        <v>49</v>
      </c>
      <c r="J18" s="53" t="s">
        <v>777</v>
      </c>
      <c r="K18" s="32"/>
    </row>
    <row r="19" spans="1:12" ht="12" customHeight="1" x14ac:dyDescent="0.2">
      <c r="A19" s="119" t="s">
        <v>421</v>
      </c>
      <c r="B19" s="52" t="s">
        <v>141</v>
      </c>
      <c r="C19" s="33" t="s">
        <v>522</v>
      </c>
      <c r="D19" s="37">
        <v>59</v>
      </c>
      <c r="E19" s="38">
        <v>0</v>
      </c>
      <c r="F19" s="248">
        <v>8390</v>
      </c>
      <c r="G19" s="35">
        <f t="shared" si="0"/>
        <v>8390</v>
      </c>
      <c r="H19" s="33" t="s">
        <v>70</v>
      </c>
      <c r="I19" s="33" t="s">
        <v>49</v>
      </c>
      <c r="J19" s="53" t="s">
        <v>777</v>
      </c>
      <c r="K19" s="32"/>
    </row>
    <row r="20" spans="1:12" ht="12" customHeight="1" x14ac:dyDescent="0.2">
      <c r="A20" s="119" t="s">
        <v>111</v>
      </c>
      <c r="B20" s="52" t="s">
        <v>339</v>
      </c>
      <c r="C20" s="33" t="s">
        <v>522</v>
      </c>
      <c r="D20" s="37">
        <v>98</v>
      </c>
      <c r="E20" s="38">
        <v>0</v>
      </c>
      <c r="F20" s="248">
        <v>13800</v>
      </c>
      <c r="G20" s="35">
        <f t="shared" si="0"/>
        <v>13800</v>
      </c>
      <c r="H20" s="33" t="s">
        <v>70</v>
      </c>
      <c r="I20" s="33" t="s">
        <v>49</v>
      </c>
      <c r="J20" s="53" t="s">
        <v>777</v>
      </c>
      <c r="K20" s="32"/>
    </row>
    <row r="21" spans="1:12" ht="12" customHeight="1" x14ac:dyDescent="0.2">
      <c r="A21" s="119" t="s">
        <v>112</v>
      </c>
      <c r="B21" s="52" t="s">
        <v>338</v>
      </c>
      <c r="C21" s="33" t="s">
        <v>522</v>
      </c>
      <c r="D21" s="37">
        <v>157</v>
      </c>
      <c r="E21" s="38">
        <v>0</v>
      </c>
      <c r="F21" s="248">
        <v>23600</v>
      </c>
      <c r="G21" s="35">
        <f t="shared" si="0"/>
        <v>23600</v>
      </c>
      <c r="H21" s="33" t="s">
        <v>70</v>
      </c>
      <c r="I21" s="33" t="s">
        <v>49</v>
      </c>
      <c r="J21" s="53" t="s">
        <v>775</v>
      </c>
      <c r="K21" s="149" t="s">
        <v>897</v>
      </c>
    </row>
    <row r="22" spans="1:12" ht="12" customHeight="1" x14ac:dyDescent="0.2">
      <c r="A22" s="119" t="s">
        <v>113</v>
      </c>
      <c r="B22" s="52" t="s">
        <v>337</v>
      </c>
      <c r="C22" s="33" t="s">
        <v>522</v>
      </c>
      <c r="D22" s="37">
        <v>245</v>
      </c>
      <c r="E22" s="38">
        <v>0</v>
      </c>
      <c r="F22" s="248">
        <v>30400</v>
      </c>
      <c r="G22" s="35">
        <f t="shared" si="0"/>
        <v>30400</v>
      </c>
      <c r="H22" s="33" t="s">
        <v>70</v>
      </c>
      <c r="I22" s="33" t="s">
        <v>49</v>
      </c>
      <c r="J22" s="53" t="s">
        <v>775</v>
      </c>
      <c r="K22" s="149" t="s">
        <v>897</v>
      </c>
    </row>
    <row r="23" spans="1:12" ht="12" customHeight="1" x14ac:dyDescent="0.2">
      <c r="A23" s="119" t="s">
        <v>114</v>
      </c>
      <c r="B23" s="52" t="s">
        <v>42</v>
      </c>
      <c r="C23" s="33" t="s">
        <v>522</v>
      </c>
      <c r="D23" s="37">
        <v>343</v>
      </c>
      <c r="E23" s="38">
        <v>0</v>
      </c>
      <c r="F23" s="248">
        <v>41100</v>
      </c>
      <c r="G23" s="35">
        <f t="shared" si="0"/>
        <v>41100</v>
      </c>
      <c r="H23" s="33" t="s">
        <v>70</v>
      </c>
      <c r="I23" s="33" t="s">
        <v>49</v>
      </c>
      <c r="J23" s="53" t="s">
        <v>777</v>
      </c>
      <c r="K23" s="32"/>
    </row>
    <row r="24" spans="1:12" ht="12" customHeight="1" x14ac:dyDescent="0.2">
      <c r="A24" s="119" t="s">
        <v>452</v>
      </c>
      <c r="B24" s="52" t="s">
        <v>312</v>
      </c>
      <c r="C24" s="33" t="s">
        <v>522</v>
      </c>
      <c r="D24" s="37">
        <v>490</v>
      </c>
      <c r="E24" s="38">
        <v>0</v>
      </c>
      <c r="F24" s="248">
        <v>53400</v>
      </c>
      <c r="G24" s="35">
        <f t="shared" si="0"/>
        <v>53400</v>
      </c>
      <c r="H24" s="33" t="s">
        <v>70</v>
      </c>
      <c r="I24" s="33" t="s">
        <v>49</v>
      </c>
      <c r="J24" s="53" t="s">
        <v>777</v>
      </c>
      <c r="K24" s="32"/>
    </row>
    <row r="25" spans="1:12" ht="12" customHeight="1" x14ac:dyDescent="0.2">
      <c r="A25" s="119"/>
      <c r="B25" s="52"/>
      <c r="C25" s="33"/>
      <c r="D25" s="37"/>
      <c r="E25" s="38"/>
      <c r="F25" s="248"/>
      <c r="G25" s="35"/>
      <c r="H25" s="33"/>
      <c r="I25" s="33"/>
      <c r="J25" s="160"/>
      <c r="K25" s="32"/>
    </row>
    <row r="26" spans="1:12" ht="12" customHeight="1" x14ac:dyDescent="0.2">
      <c r="A26" s="119" t="s">
        <v>422</v>
      </c>
      <c r="B26" s="52" t="s">
        <v>134</v>
      </c>
      <c r="C26" s="33" t="s">
        <v>81</v>
      </c>
      <c r="D26" s="37">
        <v>14.7</v>
      </c>
      <c r="E26" s="38">
        <v>0</v>
      </c>
      <c r="F26" s="248">
        <v>2255</v>
      </c>
      <c r="G26" s="35">
        <f t="shared" si="0"/>
        <v>2255</v>
      </c>
      <c r="H26" s="33" t="s">
        <v>70</v>
      </c>
      <c r="I26" s="33" t="s">
        <v>49</v>
      </c>
      <c r="J26" s="53" t="s">
        <v>777</v>
      </c>
      <c r="K26" s="32"/>
      <c r="L26" s="277"/>
    </row>
    <row r="27" spans="1:12" ht="12" customHeight="1" x14ac:dyDescent="0.2">
      <c r="A27" s="119" t="s">
        <v>423</v>
      </c>
      <c r="B27" s="52" t="s">
        <v>135</v>
      </c>
      <c r="C27" s="33" t="s">
        <v>81</v>
      </c>
      <c r="D27" s="37">
        <v>25</v>
      </c>
      <c r="E27" s="38">
        <v>0</v>
      </c>
      <c r="F27" s="248">
        <v>3270</v>
      </c>
      <c r="G27" s="35">
        <f t="shared" si="0"/>
        <v>3270</v>
      </c>
      <c r="H27" s="33" t="s">
        <v>70</v>
      </c>
      <c r="I27" s="33" t="s">
        <v>49</v>
      </c>
      <c r="J27" s="53" t="s">
        <v>775</v>
      </c>
      <c r="K27" s="149" t="s">
        <v>837</v>
      </c>
      <c r="L27" s="277"/>
    </row>
    <row r="28" spans="1:12" ht="12" customHeight="1" x14ac:dyDescent="0.2">
      <c r="A28" s="119" t="s">
        <v>424</v>
      </c>
      <c r="B28" s="52" t="s">
        <v>136</v>
      </c>
      <c r="C28" s="33" t="s">
        <v>81</v>
      </c>
      <c r="D28" s="37">
        <v>39</v>
      </c>
      <c r="E28" s="38">
        <v>0</v>
      </c>
      <c r="F28" s="248">
        <v>4870</v>
      </c>
      <c r="G28" s="35">
        <f t="shared" si="0"/>
        <v>4870</v>
      </c>
      <c r="H28" s="33" t="s">
        <v>70</v>
      </c>
      <c r="I28" s="33" t="s">
        <v>49</v>
      </c>
      <c r="J28" s="53" t="s">
        <v>775</v>
      </c>
      <c r="K28" s="149" t="s">
        <v>840</v>
      </c>
      <c r="L28" s="277"/>
    </row>
    <row r="29" spans="1:12" ht="12" customHeight="1" x14ac:dyDescent="0.2">
      <c r="A29" s="119" t="s">
        <v>425</v>
      </c>
      <c r="B29" s="52" t="s">
        <v>137</v>
      </c>
      <c r="C29" s="33" t="s">
        <v>81</v>
      </c>
      <c r="D29" s="37">
        <v>59</v>
      </c>
      <c r="E29" s="38">
        <v>0</v>
      </c>
      <c r="F29" s="248">
        <v>7140</v>
      </c>
      <c r="G29" s="35">
        <f t="shared" si="0"/>
        <v>7140</v>
      </c>
      <c r="H29" s="33" t="s">
        <v>70</v>
      </c>
      <c r="I29" s="33" t="s">
        <v>49</v>
      </c>
      <c r="J29" s="53" t="s">
        <v>775</v>
      </c>
      <c r="K29" s="149" t="s">
        <v>840</v>
      </c>
      <c r="L29" s="277"/>
    </row>
    <row r="30" spans="1:12" ht="12" customHeight="1" x14ac:dyDescent="0.2">
      <c r="A30" s="119"/>
      <c r="B30" s="52"/>
      <c r="C30" s="33"/>
      <c r="D30" s="37"/>
      <c r="E30" s="38"/>
      <c r="F30" s="248"/>
      <c r="G30" s="35"/>
      <c r="H30" s="33"/>
      <c r="I30" s="121"/>
      <c r="J30" s="145"/>
      <c r="K30" s="32"/>
    </row>
    <row r="31" spans="1:12" ht="12" customHeight="1" x14ac:dyDescent="0.2">
      <c r="A31" s="119" t="s">
        <v>451</v>
      </c>
      <c r="B31" s="52" t="s">
        <v>73</v>
      </c>
      <c r="C31" s="33" t="s">
        <v>77</v>
      </c>
      <c r="D31" s="38">
        <v>0</v>
      </c>
      <c r="E31" s="38">
        <v>8</v>
      </c>
      <c r="F31" s="248">
        <v>4670</v>
      </c>
      <c r="G31" s="35">
        <f t="shared" si="0"/>
        <v>4670</v>
      </c>
      <c r="H31" s="33" t="s">
        <v>70</v>
      </c>
      <c r="I31" s="33" t="s">
        <v>49</v>
      </c>
      <c r="J31" s="53" t="s">
        <v>775</v>
      </c>
      <c r="K31" s="149" t="s">
        <v>837</v>
      </c>
    </row>
    <row r="32" spans="1:12" ht="12" customHeight="1" x14ac:dyDescent="0.2">
      <c r="B32" s="43"/>
      <c r="C32" s="45"/>
      <c r="E32" s="7"/>
      <c r="H32" s="9"/>
      <c r="I32" s="17"/>
    </row>
    <row r="33" spans="2:9" ht="12" customHeight="1" x14ac:dyDescent="0.2">
      <c r="B33" s="177" t="s">
        <v>105</v>
      </c>
      <c r="C33" s="45"/>
      <c r="E33" s="7"/>
      <c r="H33" s="9"/>
      <c r="I33" s="17"/>
    </row>
    <row r="34" spans="2:9" ht="19.5" customHeight="1" x14ac:dyDescent="0.2">
      <c r="B34" s="76"/>
    </row>
    <row r="35" spans="2:9" ht="12" customHeight="1" x14ac:dyDescent="0.2">
      <c r="B35" s="82" t="s">
        <v>776</v>
      </c>
    </row>
    <row r="36" spans="2:9" ht="12" customHeight="1" x14ac:dyDescent="0.2">
      <c r="B36" s="82" t="s">
        <v>778</v>
      </c>
    </row>
    <row r="37" spans="2:9" ht="12" customHeight="1" x14ac:dyDescent="0.2">
      <c r="B37" s="44"/>
      <c r="C37" s="82"/>
    </row>
  </sheetData>
  <sheetProtection algorithmName="SHA-512" hashValue="tx85H5zWvR1uJtxRf1xuuarM8coVMh5P0SVr9GuZ2a0TNSA+ZiDWRbJWHgDKViASgVrhJ/vsdcrJC6JVnvAL1w==" saltValue="d0+wFbNKIKmDkaWdn93mrw==" spinCount="100000" sheet="1" objects="1" scenarios="1"/>
  <autoFilter ref="A5:K5" xr:uid="{00000000-0009-0000-0000-000004000000}"/>
  <customSheetViews>
    <customSheetView guid="{DCA99CA0-D9CB-11D6-B706-0000E83F46E3}" showPageBreaks="1" printArea="1" showAutoFilter="1" showRuler="0">
      <pane ySplit="5" topLeftCell="A6" activePane="bottomLeft" state="frozen"/>
      <selection pane="bottomLeft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  <autoFilter ref="B1:J1" xr:uid="{65FF9110-B8A7-4673-9249-B5D182F755F3}"/>
    </customSheetView>
  </customSheetViews>
  <phoneticPr fontId="7" type="noConversion"/>
  <conditionalFormatting sqref="J6:J8">
    <cfRule type="cellIs" dxfId="247" priority="43" operator="equal">
      <formula>"S/Z"</formula>
    </cfRule>
    <cfRule type="cellIs" dxfId="246" priority="44" operator="equal">
      <formula>"Z"</formula>
    </cfRule>
    <cfRule type="cellIs" dxfId="245" priority="45" operator="equal">
      <formula>"S (Z)"</formula>
    </cfRule>
    <cfRule type="cellIs" dxfId="244" priority="46" operator="equal">
      <formula>"S"</formula>
    </cfRule>
  </conditionalFormatting>
  <conditionalFormatting sqref="J10:J14">
    <cfRule type="cellIs" dxfId="243" priority="39" operator="equal">
      <formula>"S/Z"</formula>
    </cfRule>
    <cfRule type="cellIs" dxfId="242" priority="40" operator="equal">
      <formula>"Z"</formula>
    </cfRule>
    <cfRule type="cellIs" dxfId="241" priority="41" operator="equal">
      <formula>"S (Z)"</formula>
    </cfRule>
    <cfRule type="cellIs" dxfId="240" priority="42" operator="equal">
      <formula>"S"</formula>
    </cfRule>
  </conditionalFormatting>
  <conditionalFormatting sqref="J16:J24">
    <cfRule type="cellIs" dxfId="239" priority="35" operator="equal">
      <formula>"S/Z"</formula>
    </cfRule>
    <cfRule type="cellIs" dxfId="238" priority="36" operator="equal">
      <formula>"Z"</formula>
    </cfRule>
    <cfRule type="cellIs" dxfId="237" priority="37" operator="equal">
      <formula>"S (Z)"</formula>
    </cfRule>
    <cfRule type="cellIs" dxfId="236" priority="38" operator="equal">
      <formula>"S"</formula>
    </cfRule>
  </conditionalFormatting>
  <conditionalFormatting sqref="J26:J29">
    <cfRule type="cellIs" dxfId="235" priority="1" operator="equal">
      <formula>"S/Z"</formula>
    </cfRule>
    <cfRule type="cellIs" dxfId="234" priority="2" operator="equal">
      <formula>"Z"</formula>
    </cfRule>
    <cfRule type="cellIs" dxfId="233" priority="3" operator="equal">
      <formula>"S (Z)"</formula>
    </cfRule>
    <cfRule type="cellIs" dxfId="232" priority="4" operator="equal">
      <formula>"S"</formula>
    </cfRule>
  </conditionalFormatting>
  <conditionalFormatting sqref="J31">
    <cfRule type="cellIs" dxfId="231" priority="11" operator="equal">
      <formula>"S/Z"</formula>
    </cfRule>
    <cfRule type="cellIs" dxfId="230" priority="12" operator="equal">
      <formula>"Z"</formula>
    </cfRule>
    <cfRule type="cellIs" dxfId="229" priority="13" operator="equal">
      <formula>"S (Z)"</formula>
    </cfRule>
    <cfRule type="cellIs" dxfId="228" priority="14" operator="equal">
      <formula>"S"</formula>
    </cfRule>
  </conditionalFormatting>
  <hyperlinks>
    <hyperlink ref="G1" location="UVOD!A1" display="UVOD!A1" xr:uid="{00000000-0004-0000-0400-000000000000}"/>
  </hyperlinks>
  <printOptions horizontalCentered="1" gridLines="1"/>
  <pageMargins left="0.19685039370078741" right="0.19685039370078741" top="0.81" bottom="0.19685039370078741" header="0.11811023622047245" footer="0.11811023622047245"/>
  <pageSetup paperSize="9" scale="84" orientation="landscape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theme="8"/>
    <pageSetUpPr fitToPage="1"/>
  </sheetPr>
  <dimension ref="A1:L42"/>
  <sheetViews>
    <sheetView showGridLines="0" showRowColHeaders="0" zoomScaleNormal="100" workbookViewId="0">
      <pane xSplit="2" ySplit="5" topLeftCell="C6" activePane="bottomRight" state="frozen"/>
      <selection activeCell="A5" sqref="A5"/>
      <selection pane="topRight" activeCell="A5" sqref="A5"/>
      <selection pane="bottomLeft" activeCell="A5" sqref="A5"/>
      <selection pane="bottomRight" activeCell="B5" sqref="B5"/>
    </sheetView>
  </sheetViews>
  <sheetFormatPr defaultColWidth="9.140625" defaultRowHeight="12" customHeight="1" x14ac:dyDescent="0.2"/>
  <cols>
    <col min="1" max="1" width="12.140625" style="102" hidden="1" customWidth="1"/>
    <col min="2" max="2" width="41.28515625" style="41" customWidth="1"/>
    <col min="3" max="3" width="15.42578125" style="20" bestFit="1" customWidth="1"/>
    <col min="4" max="4" width="8.7109375" style="7" customWidth="1"/>
    <col min="5" max="5" width="8.7109375" style="1" customWidth="1"/>
    <col min="6" max="6" width="9.7109375" style="140" customWidth="1"/>
    <col min="7" max="7" width="9.7109375" style="6" customWidth="1"/>
    <col min="8" max="8" width="3.7109375" style="1" customWidth="1"/>
    <col min="9" max="9" width="4.85546875" style="18" customWidth="1"/>
    <col min="10" max="10" width="8.85546875" style="136" bestFit="1" customWidth="1"/>
    <col min="11" max="11" width="35.28515625" style="161" bestFit="1" customWidth="1"/>
    <col min="12" max="16384" width="9.140625" style="1"/>
  </cols>
  <sheetData>
    <row r="1" spans="1:12" ht="15" customHeight="1" thickBot="1" x14ac:dyDescent="0.25">
      <c r="B1" s="42"/>
      <c r="C1" s="24"/>
      <c r="D1" s="29"/>
      <c r="E1" s="25"/>
      <c r="F1" s="142"/>
      <c r="G1" s="178" t="s">
        <v>782</v>
      </c>
      <c r="H1" s="24"/>
      <c r="I1" s="28"/>
      <c r="J1" s="46"/>
      <c r="K1" s="131"/>
    </row>
    <row r="2" spans="1:12" s="60" customFormat="1" ht="13.5" customHeight="1" x14ac:dyDescent="0.2">
      <c r="A2" s="103"/>
      <c r="B2" s="56"/>
      <c r="C2" s="57"/>
      <c r="D2" s="54" t="s">
        <v>975</v>
      </c>
      <c r="E2" s="54" t="s">
        <v>976</v>
      </c>
      <c r="F2" s="143"/>
      <c r="G2" s="59"/>
      <c r="H2" s="57"/>
      <c r="I2" s="57"/>
      <c r="J2" s="132"/>
      <c r="K2" s="133"/>
    </row>
    <row r="3" spans="1:12" s="60" customFormat="1" ht="13.5" customHeight="1" x14ac:dyDescent="0.2">
      <c r="A3" s="104"/>
      <c r="B3" s="62"/>
      <c r="C3" s="179" t="s">
        <v>818</v>
      </c>
      <c r="D3" s="114">
        <f>UVOD!$D$5</f>
        <v>0</v>
      </c>
      <c r="E3" s="115">
        <f>UVOD!E5</f>
        <v>0</v>
      </c>
      <c r="F3" s="58"/>
      <c r="G3" s="57"/>
      <c r="H3" s="63"/>
      <c r="J3" s="5"/>
      <c r="K3" s="130"/>
    </row>
    <row r="4" spans="1:12" s="60" customFormat="1" ht="13.5" customHeight="1" thickBot="1" x14ac:dyDescent="0.25">
      <c r="A4" s="104"/>
      <c r="B4" s="56"/>
      <c r="C4" s="187" t="s">
        <v>819</v>
      </c>
      <c r="D4" s="116">
        <f>UVOD!$D$13</f>
        <v>0</v>
      </c>
      <c r="E4" s="278"/>
      <c r="F4" s="190" t="s">
        <v>820</v>
      </c>
      <c r="G4" s="117">
        <f>UVOD!$D$6</f>
        <v>0</v>
      </c>
      <c r="H4" s="63"/>
      <c r="J4" s="134"/>
      <c r="K4" s="135"/>
    </row>
    <row r="5" spans="1:12" ht="85.5" customHeight="1" thickBot="1" x14ac:dyDescent="0.25">
      <c r="A5" s="153" t="s">
        <v>258</v>
      </c>
      <c r="B5" s="180" t="s">
        <v>38</v>
      </c>
      <c r="C5" s="189" t="s">
        <v>74</v>
      </c>
      <c r="D5" s="185" t="s">
        <v>533</v>
      </c>
      <c r="E5" s="185" t="s">
        <v>532</v>
      </c>
      <c r="F5" s="181" t="s">
        <v>472</v>
      </c>
      <c r="G5" s="182" t="s">
        <v>473</v>
      </c>
      <c r="H5" s="183" t="s">
        <v>39</v>
      </c>
      <c r="I5" s="183" t="s">
        <v>40</v>
      </c>
      <c r="J5" s="186" t="s">
        <v>75</v>
      </c>
      <c r="K5" s="184" t="s">
        <v>779</v>
      </c>
    </row>
    <row r="6" spans="1:12" s="2" customFormat="1" ht="12" customHeight="1" x14ac:dyDescent="0.2">
      <c r="A6" s="106" t="s">
        <v>115</v>
      </c>
      <c r="B6" s="52" t="s">
        <v>480</v>
      </c>
      <c r="C6" s="33" t="s">
        <v>522</v>
      </c>
      <c r="D6" s="37">
        <v>4.9000000000000004</v>
      </c>
      <c r="E6" s="38">
        <v>0</v>
      </c>
      <c r="F6" s="248">
        <v>1055</v>
      </c>
      <c r="G6" s="35">
        <f>(((1-$D$4/100)*F6+(D6*$D$3)+(E6*$E$3))*(1-$G$4/100))</f>
        <v>1055</v>
      </c>
      <c r="H6" s="33" t="s">
        <v>70</v>
      </c>
      <c r="I6" s="33" t="s">
        <v>49</v>
      </c>
      <c r="J6" s="53" t="s">
        <v>775</v>
      </c>
      <c r="K6" s="149" t="s">
        <v>957</v>
      </c>
      <c r="L6" s="261"/>
    </row>
    <row r="7" spans="1:12" s="2" customFormat="1" ht="12" customHeight="1" x14ac:dyDescent="0.2">
      <c r="A7" s="106" t="s">
        <v>116</v>
      </c>
      <c r="B7" s="52" t="s">
        <v>481</v>
      </c>
      <c r="C7" s="33" t="s">
        <v>522</v>
      </c>
      <c r="D7" s="37">
        <v>7.4</v>
      </c>
      <c r="E7" s="38">
        <v>0</v>
      </c>
      <c r="F7" s="248">
        <v>1215</v>
      </c>
      <c r="G7" s="35">
        <f t="shared" ref="G7:G36" si="0">(((1-$D$4/100)*F7+(D7*$D$3)+(E7*$E$3))*(1-$G$4/100))</f>
        <v>1215</v>
      </c>
      <c r="H7" s="33" t="s">
        <v>70</v>
      </c>
      <c r="I7" s="33" t="s">
        <v>49</v>
      </c>
      <c r="J7" s="53" t="s">
        <v>775</v>
      </c>
      <c r="K7" s="149" t="s">
        <v>955</v>
      </c>
      <c r="L7" s="277"/>
    </row>
    <row r="8" spans="1:12" s="2" customFormat="1" ht="12" customHeight="1" x14ac:dyDescent="0.2">
      <c r="A8" s="106" t="s">
        <v>117</v>
      </c>
      <c r="B8" s="52" t="s">
        <v>482</v>
      </c>
      <c r="C8" s="33" t="s">
        <v>522</v>
      </c>
      <c r="D8" s="37">
        <v>9.8000000000000007</v>
      </c>
      <c r="E8" s="38">
        <v>0</v>
      </c>
      <c r="F8" s="248">
        <v>1470</v>
      </c>
      <c r="G8" s="35">
        <f t="shared" si="0"/>
        <v>1470</v>
      </c>
      <c r="H8" s="33" t="s">
        <v>70</v>
      </c>
      <c r="I8" s="33" t="s">
        <v>49</v>
      </c>
      <c r="J8" s="53" t="s">
        <v>775</v>
      </c>
      <c r="K8" s="192" t="s">
        <v>956</v>
      </c>
      <c r="L8" s="277"/>
    </row>
    <row r="9" spans="1:12" s="2" customFormat="1" ht="12" customHeight="1" x14ac:dyDescent="0.2">
      <c r="A9" s="106"/>
      <c r="B9" s="52"/>
      <c r="C9" s="33"/>
      <c r="D9" s="37"/>
      <c r="E9" s="38"/>
      <c r="F9" s="248"/>
      <c r="G9" s="35"/>
      <c r="H9" s="33"/>
      <c r="I9" s="33"/>
      <c r="J9" s="160"/>
      <c r="K9" s="32"/>
    </row>
    <row r="10" spans="1:12" s="2" customFormat="1" ht="12" customHeight="1" x14ac:dyDescent="0.2">
      <c r="A10" s="106" t="s">
        <v>118</v>
      </c>
      <c r="B10" s="52" t="s">
        <v>483</v>
      </c>
      <c r="C10" s="33" t="s">
        <v>522</v>
      </c>
      <c r="D10" s="37">
        <v>14.7</v>
      </c>
      <c r="E10" s="38">
        <v>0</v>
      </c>
      <c r="F10" s="248">
        <v>1730</v>
      </c>
      <c r="G10" s="35">
        <f t="shared" si="0"/>
        <v>1730</v>
      </c>
      <c r="H10" s="33" t="s">
        <v>70</v>
      </c>
      <c r="I10" s="33" t="s">
        <v>49</v>
      </c>
      <c r="J10" s="53" t="s">
        <v>775</v>
      </c>
      <c r="K10" s="149" t="s">
        <v>977</v>
      </c>
    </row>
    <row r="11" spans="1:12" s="2" customFormat="1" ht="12" customHeight="1" x14ac:dyDescent="0.2">
      <c r="A11" s="106" t="s">
        <v>119</v>
      </c>
      <c r="B11" s="52" t="s">
        <v>484</v>
      </c>
      <c r="C11" s="33" t="s">
        <v>522</v>
      </c>
      <c r="D11" s="37">
        <v>25</v>
      </c>
      <c r="E11" s="38">
        <v>0</v>
      </c>
      <c r="F11" s="248">
        <v>2850</v>
      </c>
      <c r="G11" s="35">
        <f t="shared" si="0"/>
        <v>2850</v>
      </c>
      <c r="H11" s="33" t="s">
        <v>70</v>
      </c>
      <c r="I11" s="33" t="s">
        <v>49</v>
      </c>
      <c r="J11" s="53" t="s">
        <v>775</v>
      </c>
      <c r="K11" s="149" t="s">
        <v>998</v>
      </c>
    </row>
    <row r="12" spans="1:12" s="2" customFormat="1" ht="12" customHeight="1" x14ac:dyDescent="0.2">
      <c r="A12" s="106" t="s">
        <v>120</v>
      </c>
      <c r="B12" s="52" t="s">
        <v>485</v>
      </c>
      <c r="C12" s="33" t="s">
        <v>522</v>
      </c>
      <c r="D12" s="37">
        <v>39</v>
      </c>
      <c r="E12" s="38">
        <v>0</v>
      </c>
      <c r="F12" s="248">
        <v>4355</v>
      </c>
      <c r="G12" s="35">
        <f t="shared" si="0"/>
        <v>4355</v>
      </c>
      <c r="H12" s="33" t="s">
        <v>70</v>
      </c>
      <c r="I12" s="33" t="s">
        <v>49</v>
      </c>
      <c r="J12" s="53" t="s">
        <v>775</v>
      </c>
      <c r="K12" s="149" t="s">
        <v>951</v>
      </c>
    </row>
    <row r="13" spans="1:12" s="2" customFormat="1" ht="12" customHeight="1" x14ac:dyDescent="0.2">
      <c r="A13" s="106" t="s">
        <v>121</v>
      </c>
      <c r="B13" s="52" t="s">
        <v>486</v>
      </c>
      <c r="C13" s="33" t="s">
        <v>522</v>
      </c>
      <c r="D13" s="37">
        <v>59</v>
      </c>
      <c r="E13" s="38">
        <v>0</v>
      </c>
      <c r="F13" s="248">
        <v>7320</v>
      </c>
      <c r="G13" s="35">
        <f t="shared" si="0"/>
        <v>7320</v>
      </c>
      <c r="H13" s="33" t="s">
        <v>70</v>
      </c>
      <c r="I13" s="33" t="s">
        <v>49</v>
      </c>
      <c r="J13" s="53" t="s">
        <v>775</v>
      </c>
      <c r="K13" s="149" t="s">
        <v>951</v>
      </c>
    </row>
    <row r="14" spans="1:12" s="2" customFormat="1" ht="12" customHeight="1" x14ac:dyDescent="0.2">
      <c r="A14" s="106" t="s">
        <v>122</v>
      </c>
      <c r="B14" s="52" t="s">
        <v>487</v>
      </c>
      <c r="C14" s="33" t="s">
        <v>522</v>
      </c>
      <c r="D14" s="37">
        <v>98</v>
      </c>
      <c r="E14" s="38">
        <v>0</v>
      </c>
      <c r="F14" s="248">
        <v>12300</v>
      </c>
      <c r="G14" s="35">
        <f t="shared" si="0"/>
        <v>12300</v>
      </c>
      <c r="H14" s="33" t="s">
        <v>70</v>
      </c>
      <c r="I14" s="33" t="s">
        <v>49</v>
      </c>
      <c r="J14" s="53" t="s">
        <v>775</v>
      </c>
      <c r="K14" s="149" t="s">
        <v>1015</v>
      </c>
    </row>
    <row r="15" spans="1:12" s="2" customFormat="1" ht="12" customHeight="1" x14ac:dyDescent="0.2">
      <c r="A15" s="106" t="s">
        <v>123</v>
      </c>
      <c r="B15" s="52" t="s">
        <v>488</v>
      </c>
      <c r="C15" s="33" t="s">
        <v>522</v>
      </c>
      <c r="D15" s="37">
        <v>157</v>
      </c>
      <c r="E15" s="38">
        <v>0</v>
      </c>
      <c r="F15" s="248">
        <v>18800</v>
      </c>
      <c r="G15" s="35">
        <f t="shared" si="0"/>
        <v>18800</v>
      </c>
      <c r="H15" s="33" t="s">
        <v>70</v>
      </c>
      <c r="I15" s="33" t="s">
        <v>49</v>
      </c>
      <c r="J15" s="53" t="s">
        <v>775</v>
      </c>
      <c r="K15" s="149" t="s">
        <v>954</v>
      </c>
    </row>
    <row r="16" spans="1:12" s="2" customFormat="1" ht="12" customHeight="1" x14ac:dyDescent="0.2">
      <c r="A16" s="106" t="s">
        <v>124</v>
      </c>
      <c r="B16" s="52" t="s">
        <v>489</v>
      </c>
      <c r="C16" s="33" t="s">
        <v>522</v>
      </c>
      <c r="D16" s="37">
        <v>245</v>
      </c>
      <c r="E16" s="38">
        <v>0</v>
      </c>
      <c r="F16" s="248">
        <v>29800</v>
      </c>
      <c r="G16" s="35">
        <f t="shared" si="0"/>
        <v>29800</v>
      </c>
      <c r="H16" s="33" t="s">
        <v>70</v>
      </c>
      <c r="I16" s="33" t="s">
        <v>49</v>
      </c>
      <c r="J16" s="53" t="s">
        <v>775</v>
      </c>
      <c r="K16" s="149" t="s">
        <v>999</v>
      </c>
    </row>
    <row r="17" spans="1:12" s="2" customFormat="1" ht="12" customHeight="1" x14ac:dyDescent="0.2">
      <c r="A17" s="106" t="s">
        <v>125</v>
      </c>
      <c r="B17" s="52" t="s">
        <v>490</v>
      </c>
      <c r="C17" s="33" t="s">
        <v>522</v>
      </c>
      <c r="D17" s="37">
        <v>343</v>
      </c>
      <c r="E17" s="38">
        <v>0</v>
      </c>
      <c r="F17" s="248">
        <v>41400</v>
      </c>
      <c r="G17" s="35">
        <f t="shared" si="0"/>
        <v>41400</v>
      </c>
      <c r="H17" s="33" t="s">
        <v>70</v>
      </c>
      <c r="I17" s="33" t="s">
        <v>49</v>
      </c>
      <c r="J17" s="53" t="s">
        <v>775</v>
      </c>
      <c r="K17" s="149" t="s">
        <v>1016</v>
      </c>
    </row>
    <row r="18" spans="1:12" s="2" customFormat="1" ht="11.25" customHeight="1" x14ac:dyDescent="0.2">
      <c r="A18" s="106" t="s">
        <v>126</v>
      </c>
      <c r="B18" s="52" t="s">
        <v>491</v>
      </c>
      <c r="C18" s="33" t="s">
        <v>522</v>
      </c>
      <c r="D18" s="37">
        <v>490</v>
      </c>
      <c r="E18" s="38">
        <v>0</v>
      </c>
      <c r="F18" s="248">
        <v>59200</v>
      </c>
      <c r="G18" s="35">
        <f t="shared" si="0"/>
        <v>59200</v>
      </c>
      <c r="H18" s="33" t="s">
        <v>70</v>
      </c>
      <c r="I18" s="33" t="s">
        <v>49</v>
      </c>
      <c r="J18" s="53" t="s">
        <v>775</v>
      </c>
      <c r="K18" s="149" t="s">
        <v>978</v>
      </c>
    </row>
    <row r="19" spans="1:12" s="2" customFormat="1" ht="12" customHeight="1" x14ac:dyDescent="0.2">
      <c r="A19" s="106">
        <v>11093025</v>
      </c>
      <c r="B19" s="52" t="s">
        <v>492</v>
      </c>
      <c r="C19" s="33" t="s">
        <v>522</v>
      </c>
      <c r="D19" s="37">
        <v>686</v>
      </c>
      <c r="E19" s="38">
        <v>0</v>
      </c>
      <c r="F19" s="248">
        <v>80600</v>
      </c>
      <c r="G19" s="35">
        <f t="shared" si="0"/>
        <v>80600</v>
      </c>
      <c r="H19" s="33" t="s">
        <v>70</v>
      </c>
      <c r="I19" s="33" t="s">
        <v>49</v>
      </c>
      <c r="J19" s="53" t="s">
        <v>775</v>
      </c>
      <c r="K19" s="149" t="s">
        <v>839</v>
      </c>
    </row>
    <row r="20" spans="1:12" s="2" customFormat="1" ht="12" customHeight="1" x14ac:dyDescent="0.2">
      <c r="A20" s="106">
        <v>11093026</v>
      </c>
      <c r="B20" s="52" t="s">
        <v>493</v>
      </c>
      <c r="C20" s="33" t="s">
        <v>522</v>
      </c>
      <c r="D20" s="37">
        <v>931</v>
      </c>
      <c r="E20" s="38">
        <v>0</v>
      </c>
      <c r="F20" s="248">
        <v>107300</v>
      </c>
      <c r="G20" s="35">
        <f t="shared" si="0"/>
        <v>107300</v>
      </c>
      <c r="H20" s="33" t="s">
        <v>70</v>
      </c>
      <c r="I20" s="33" t="s">
        <v>49</v>
      </c>
      <c r="J20" s="53" t="s">
        <v>775</v>
      </c>
      <c r="K20" s="149" t="s">
        <v>839</v>
      </c>
    </row>
    <row r="21" spans="1:12" s="2" customFormat="1" ht="12" customHeight="1" x14ac:dyDescent="0.2">
      <c r="A21" s="106">
        <v>11093003</v>
      </c>
      <c r="B21" s="52" t="s">
        <v>494</v>
      </c>
      <c r="C21" s="33" t="s">
        <v>522</v>
      </c>
      <c r="D21" s="37">
        <v>1176</v>
      </c>
      <c r="E21" s="38">
        <v>0</v>
      </c>
      <c r="F21" s="248">
        <v>136000</v>
      </c>
      <c r="G21" s="35">
        <f t="shared" si="0"/>
        <v>136000</v>
      </c>
      <c r="H21" s="33" t="s">
        <v>70</v>
      </c>
      <c r="I21" s="33" t="s">
        <v>49</v>
      </c>
      <c r="J21" s="53" t="s">
        <v>775</v>
      </c>
      <c r="K21" s="149" t="s">
        <v>839</v>
      </c>
    </row>
    <row r="22" spans="1:12" s="2" customFormat="1" ht="12" customHeight="1" x14ac:dyDescent="0.2">
      <c r="A22" s="106">
        <v>11093002</v>
      </c>
      <c r="B22" s="52" t="s">
        <v>495</v>
      </c>
      <c r="C22" s="33" t="s">
        <v>522</v>
      </c>
      <c r="D22" s="37">
        <v>1470</v>
      </c>
      <c r="E22" s="38">
        <v>0</v>
      </c>
      <c r="F22" s="248">
        <v>161000</v>
      </c>
      <c r="G22" s="35">
        <f t="shared" si="0"/>
        <v>161000</v>
      </c>
      <c r="H22" s="33" t="s">
        <v>70</v>
      </c>
      <c r="I22" s="33" t="s">
        <v>49</v>
      </c>
      <c r="J22" s="53" t="s">
        <v>777</v>
      </c>
      <c r="K22" s="149"/>
    </row>
    <row r="23" spans="1:12" s="2" customFormat="1" ht="12" customHeight="1" x14ac:dyDescent="0.2">
      <c r="A23" s="106">
        <v>11093006</v>
      </c>
      <c r="B23" s="52" t="s">
        <v>496</v>
      </c>
      <c r="C23" s="33" t="s">
        <v>522</v>
      </c>
      <c r="D23" s="37">
        <v>1813</v>
      </c>
      <c r="E23" s="38">
        <v>0</v>
      </c>
      <c r="F23" s="248">
        <v>197000</v>
      </c>
      <c r="G23" s="35">
        <f t="shared" si="0"/>
        <v>197000</v>
      </c>
      <c r="H23" s="33" t="s">
        <v>70</v>
      </c>
      <c r="I23" s="33" t="s">
        <v>49</v>
      </c>
      <c r="J23" s="53" t="s">
        <v>777</v>
      </c>
      <c r="K23" s="149"/>
    </row>
    <row r="24" spans="1:12" s="2" customFormat="1" ht="12" customHeight="1" x14ac:dyDescent="0.2">
      <c r="A24" s="106">
        <v>11093031</v>
      </c>
      <c r="B24" s="52" t="s">
        <v>497</v>
      </c>
      <c r="C24" s="33" t="s">
        <v>522</v>
      </c>
      <c r="D24" s="37">
        <v>2352</v>
      </c>
      <c r="E24" s="38">
        <v>0</v>
      </c>
      <c r="F24" s="248">
        <v>325000</v>
      </c>
      <c r="G24" s="35">
        <f t="shared" si="0"/>
        <v>325000</v>
      </c>
      <c r="H24" s="33" t="s">
        <v>70</v>
      </c>
      <c r="I24" s="33" t="s">
        <v>49</v>
      </c>
      <c r="J24" s="53" t="s">
        <v>775</v>
      </c>
      <c r="K24" s="149" t="s">
        <v>841</v>
      </c>
    </row>
    <row r="25" spans="1:12" s="2" customFormat="1" ht="12" customHeight="1" x14ac:dyDescent="0.2">
      <c r="A25" s="106"/>
      <c r="B25" s="52"/>
      <c r="C25" s="33"/>
      <c r="D25" s="37"/>
      <c r="E25" s="38"/>
      <c r="F25" s="248"/>
      <c r="G25" s="35"/>
      <c r="H25" s="33"/>
      <c r="I25" s="33"/>
      <c r="J25" s="33"/>
      <c r="K25" s="32"/>
    </row>
    <row r="26" spans="1:12" s="2" customFormat="1" ht="12" customHeight="1" x14ac:dyDescent="0.2">
      <c r="A26" s="106" t="s">
        <v>475</v>
      </c>
      <c r="B26" s="52" t="s">
        <v>474</v>
      </c>
      <c r="C26" s="33" t="s">
        <v>476</v>
      </c>
      <c r="D26" s="37">
        <v>3.4</v>
      </c>
      <c r="E26" s="38">
        <v>0</v>
      </c>
      <c r="F26" s="248">
        <v>1045</v>
      </c>
      <c r="G26" s="35">
        <f t="shared" si="0"/>
        <v>1045</v>
      </c>
      <c r="H26" s="33" t="s">
        <v>70</v>
      </c>
      <c r="I26" s="33" t="s">
        <v>49</v>
      </c>
      <c r="J26" s="53" t="s">
        <v>775</v>
      </c>
      <c r="K26" s="149" t="s">
        <v>991</v>
      </c>
      <c r="L26" s="277"/>
    </row>
    <row r="27" spans="1:12" s="2" customFormat="1" ht="12" customHeight="1" x14ac:dyDescent="0.2">
      <c r="A27" s="106"/>
      <c r="B27" s="52"/>
      <c r="C27" s="33"/>
      <c r="D27" s="37"/>
      <c r="E27" s="38"/>
      <c r="F27" s="248"/>
      <c r="G27" s="35"/>
      <c r="H27" s="33"/>
      <c r="I27" s="33"/>
      <c r="J27" s="160"/>
      <c r="K27" s="32"/>
    </row>
    <row r="28" spans="1:12" s="2" customFormat="1" ht="12" customHeight="1" x14ac:dyDescent="0.2">
      <c r="A28" s="106" t="s">
        <v>426</v>
      </c>
      <c r="B28" s="52" t="s">
        <v>48</v>
      </c>
      <c r="C28" s="193" t="s">
        <v>106</v>
      </c>
      <c r="D28" s="37">
        <v>7.4</v>
      </c>
      <c r="E28" s="38">
        <v>0</v>
      </c>
      <c r="F28" s="248">
        <v>3560</v>
      </c>
      <c r="G28" s="35">
        <f t="shared" si="0"/>
        <v>3560</v>
      </c>
      <c r="H28" s="33" t="s">
        <v>70</v>
      </c>
      <c r="I28" s="33" t="s">
        <v>49</v>
      </c>
      <c r="J28" s="53" t="s">
        <v>777</v>
      </c>
      <c r="K28" s="32"/>
      <c r="L28" s="277"/>
    </row>
    <row r="29" spans="1:12" s="2" customFormat="1" ht="12" customHeight="1" x14ac:dyDescent="0.2">
      <c r="A29" s="106" t="s">
        <v>127</v>
      </c>
      <c r="B29" s="52" t="s">
        <v>47</v>
      </c>
      <c r="C29" s="193" t="s">
        <v>106</v>
      </c>
      <c r="D29" s="37">
        <v>9.8000000000000007</v>
      </c>
      <c r="E29" s="38">
        <v>0</v>
      </c>
      <c r="F29" s="248">
        <v>3945</v>
      </c>
      <c r="G29" s="35">
        <f t="shared" si="0"/>
        <v>3945</v>
      </c>
      <c r="H29" s="33" t="s">
        <v>70</v>
      </c>
      <c r="I29" s="33" t="s">
        <v>49</v>
      </c>
      <c r="J29" s="53" t="s">
        <v>775</v>
      </c>
      <c r="K29" s="149" t="s">
        <v>838</v>
      </c>
      <c r="L29" s="277"/>
    </row>
    <row r="30" spans="1:12" s="2" customFormat="1" ht="12" customHeight="1" x14ac:dyDescent="0.2">
      <c r="A30" s="106" t="s">
        <v>128</v>
      </c>
      <c r="B30" s="52" t="s">
        <v>46</v>
      </c>
      <c r="C30" s="193" t="s">
        <v>106</v>
      </c>
      <c r="D30" s="37">
        <v>14.7</v>
      </c>
      <c r="E30" s="38">
        <v>0</v>
      </c>
      <c r="F30" s="248">
        <v>5840</v>
      </c>
      <c r="G30" s="35">
        <f t="shared" si="0"/>
        <v>5840</v>
      </c>
      <c r="H30" s="33" t="s">
        <v>70</v>
      </c>
      <c r="I30" s="33" t="s">
        <v>49</v>
      </c>
      <c r="J30" s="53" t="s">
        <v>775</v>
      </c>
      <c r="K30" s="149" t="s">
        <v>838</v>
      </c>
      <c r="L30" s="277"/>
    </row>
    <row r="31" spans="1:12" s="2" customFormat="1" ht="12" customHeight="1" x14ac:dyDescent="0.2">
      <c r="A31" s="106" t="s">
        <v>129</v>
      </c>
      <c r="B31" s="52" t="s">
        <v>168</v>
      </c>
      <c r="C31" s="193" t="s">
        <v>106</v>
      </c>
      <c r="D31" s="37">
        <v>25</v>
      </c>
      <c r="E31" s="38">
        <v>0</v>
      </c>
      <c r="F31" s="248">
        <v>9510</v>
      </c>
      <c r="G31" s="35">
        <f t="shared" si="0"/>
        <v>9510</v>
      </c>
      <c r="H31" s="33" t="s">
        <v>70</v>
      </c>
      <c r="I31" s="33" t="s">
        <v>49</v>
      </c>
      <c r="J31" s="53" t="s">
        <v>775</v>
      </c>
      <c r="K31" s="149" t="s">
        <v>838</v>
      </c>
      <c r="L31" s="277"/>
    </row>
    <row r="32" spans="1:12" s="2" customFormat="1" ht="12" customHeight="1" x14ac:dyDescent="0.2">
      <c r="A32" s="106" t="s">
        <v>427</v>
      </c>
      <c r="B32" s="52" t="s">
        <v>167</v>
      </c>
      <c r="C32" s="193" t="s">
        <v>106</v>
      </c>
      <c r="D32" s="37">
        <v>39</v>
      </c>
      <c r="E32" s="38">
        <v>0</v>
      </c>
      <c r="F32" s="248">
        <v>14110</v>
      </c>
      <c r="G32" s="35">
        <f t="shared" si="0"/>
        <v>14110</v>
      </c>
      <c r="H32" s="33" t="s">
        <v>70</v>
      </c>
      <c r="I32" s="33" t="s">
        <v>49</v>
      </c>
      <c r="J32" s="53" t="s">
        <v>777</v>
      </c>
      <c r="K32" s="32"/>
      <c r="L32" s="277"/>
    </row>
    <row r="33" spans="1:12" s="2" customFormat="1" ht="12" customHeight="1" x14ac:dyDescent="0.2">
      <c r="A33" s="106"/>
      <c r="B33" s="52"/>
      <c r="C33" s="33"/>
      <c r="D33" s="37"/>
      <c r="E33" s="38"/>
      <c r="F33" s="248"/>
      <c r="G33" s="35"/>
      <c r="H33" s="33"/>
      <c r="I33" s="33"/>
      <c r="J33" s="160"/>
      <c r="K33" s="32"/>
    </row>
    <row r="34" spans="1:12" s="2" customFormat="1" ht="12" customHeight="1" x14ac:dyDescent="0.2">
      <c r="A34" s="106" t="s">
        <v>130</v>
      </c>
      <c r="B34" s="52" t="s">
        <v>6</v>
      </c>
      <c r="C34" s="33" t="s">
        <v>82</v>
      </c>
      <c r="D34" s="37">
        <v>3.4</v>
      </c>
      <c r="E34" s="38">
        <v>0</v>
      </c>
      <c r="F34" s="248">
        <v>6475</v>
      </c>
      <c r="G34" s="35">
        <f t="shared" si="0"/>
        <v>6475</v>
      </c>
      <c r="H34" s="33" t="s">
        <v>70</v>
      </c>
      <c r="I34" s="33" t="s">
        <v>49</v>
      </c>
      <c r="J34" s="53" t="s">
        <v>777</v>
      </c>
      <c r="K34" s="32"/>
      <c r="L34" s="277"/>
    </row>
    <row r="35" spans="1:12" s="2" customFormat="1" ht="12" customHeight="1" x14ac:dyDescent="0.2">
      <c r="A35" s="106" t="s">
        <v>131</v>
      </c>
      <c r="B35" s="52" t="s">
        <v>5</v>
      </c>
      <c r="C35" s="33" t="s">
        <v>82</v>
      </c>
      <c r="D35" s="37">
        <v>9.8000000000000007</v>
      </c>
      <c r="E35" s="38">
        <v>0</v>
      </c>
      <c r="F35" s="248">
        <v>12340</v>
      </c>
      <c r="G35" s="35">
        <f t="shared" si="0"/>
        <v>12340</v>
      </c>
      <c r="H35" s="33" t="s">
        <v>70</v>
      </c>
      <c r="I35" s="33" t="s">
        <v>49</v>
      </c>
      <c r="J35" s="53" t="s">
        <v>775</v>
      </c>
      <c r="K35" s="149" t="s">
        <v>837</v>
      </c>
      <c r="L35" s="277"/>
    </row>
    <row r="36" spans="1:12" s="2" customFormat="1" ht="12" customHeight="1" x14ac:dyDescent="0.2">
      <c r="A36" s="106" t="s">
        <v>132</v>
      </c>
      <c r="B36" s="52" t="s">
        <v>202</v>
      </c>
      <c r="C36" s="33" t="s">
        <v>82</v>
      </c>
      <c r="D36" s="37">
        <v>14.7</v>
      </c>
      <c r="E36" s="38">
        <v>0</v>
      </c>
      <c r="F36" s="248">
        <v>16365</v>
      </c>
      <c r="G36" s="35">
        <f t="shared" si="0"/>
        <v>16365</v>
      </c>
      <c r="H36" s="33" t="s">
        <v>70</v>
      </c>
      <c r="I36" s="33" t="s">
        <v>49</v>
      </c>
      <c r="J36" s="53" t="s">
        <v>777</v>
      </c>
      <c r="K36" s="32"/>
      <c r="L36" s="277"/>
    </row>
    <row r="37" spans="1:12" s="2" customFormat="1" ht="12" customHeight="1" x14ac:dyDescent="0.2">
      <c r="A37" s="102"/>
      <c r="B37" s="41"/>
      <c r="C37" s="46"/>
      <c r="D37" s="3"/>
      <c r="E37" s="4"/>
      <c r="F37" s="140"/>
      <c r="G37" s="5"/>
      <c r="I37" s="16"/>
      <c r="J37" s="5"/>
      <c r="K37" s="130"/>
    </row>
    <row r="38" spans="1:12" ht="12" customHeight="1" x14ac:dyDescent="0.2">
      <c r="B38" s="177" t="s">
        <v>105</v>
      </c>
      <c r="C38" s="45"/>
    </row>
    <row r="39" spans="1:12" ht="12" customHeight="1" x14ac:dyDescent="0.2">
      <c r="B39" s="76"/>
    </row>
    <row r="40" spans="1:12" ht="12" customHeight="1" x14ac:dyDescent="0.2">
      <c r="B40" s="82" t="s">
        <v>776</v>
      </c>
    </row>
    <row r="41" spans="1:12" ht="12" customHeight="1" x14ac:dyDescent="0.2">
      <c r="B41" s="82" t="s">
        <v>778</v>
      </c>
    </row>
    <row r="42" spans="1:12" ht="12" customHeight="1" x14ac:dyDescent="0.2">
      <c r="B42" s="44"/>
      <c r="C42" s="82"/>
    </row>
  </sheetData>
  <sheetProtection algorithmName="SHA-512" hashValue="zCcCo3VmqMh8fPkucgQhJw9SThpT2usmW/oVUd4BVumvRe01p/dHX1OWbupgfn7zs2fy2BfxmoFmwq7k6JT0hQ==" saltValue="hQO1eJXd7DTGOC9MGNs37A==" spinCount="100000" sheet="1" objects="1" scenarios="1"/>
  <autoFilter ref="A5:K5" xr:uid="{00000000-0009-0000-0000-000005000000}"/>
  <customSheetViews>
    <customSheetView guid="{DCA99CA0-D9CB-11D6-B706-0000E83F46E3}" showPageBreaks="1" printArea="1" showAutoFilter="1" showRuler="0">
      <pane ySplit="5" topLeftCell="A6" activePane="bottomLeft" state="frozen"/>
      <selection pane="bottomLeft" activeCell="A3" sqref="A3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  <autoFilter ref="B1:J1" xr:uid="{E839F304-1BC2-4EC6-A486-B015D2F4644B}"/>
    </customSheetView>
  </customSheetViews>
  <phoneticPr fontId="7" type="noConversion"/>
  <conditionalFormatting sqref="J6:J8">
    <cfRule type="cellIs" dxfId="227" priority="51" operator="equal">
      <formula>"S/Z"</formula>
    </cfRule>
    <cfRule type="cellIs" dxfId="226" priority="52" operator="equal">
      <formula>"Z"</formula>
    </cfRule>
    <cfRule type="cellIs" dxfId="225" priority="53" operator="equal">
      <formula>"S (Z)"</formula>
    </cfRule>
    <cfRule type="cellIs" dxfId="224" priority="54" operator="equal">
      <formula>"S"</formula>
    </cfRule>
  </conditionalFormatting>
  <conditionalFormatting sqref="J10:J24">
    <cfRule type="cellIs" dxfId="223" priority="6" operator="equal">
      <formula>"S/Z"</formula>
    </cfRule>
    <cfRule type="cellIs" dxfId="222" priority="7" operator="equal">
      <formula>"Z"</formula>
    </cfRule>
    <cfRule type="cellIs" dxfId="221" priority="8" operator="equal">
      <formula>"S (Z)"</formula>
    </cfRule>
    <cfRule type="cellIs" dxfId="220" priority="9" operator="equal">
      <formula>"S"</formula>
    </cfRule>
  </conditionalFormatting>
  <conditionalFormatting sqref="J26">
    <cfRule type="cellIs" dxfId="219" priority="43" operator="equal">
      <formula>"S/Z"</formula>
    </cfRule>
    <cfRule type="cellIs" dxfId="218" priority="44" operator="equal">
      <formula>"Z"</formula>
    </cfRule>
    <cfRule type="cellIs" dxfId="217" priority="45" operator="equal">
      <formula>"S (Z)"</formula>
    </cfRule>
    <cfRule type="cellIs" dxfId="216" priority="46" operator="equal">
      <formula>"S"</formula>
    </cfRule>
  </conditionalFormatting>
  <conditionalFormatting sqref="J28:J32">
    <cfRule type="cellIs" dxfId="215" priority="14" operator="equal">
      <formula>"S/Z"</formula>
    </cfRule>
    <cfRule type="cellIs" dxfId="214" priority="15" operator="equal">
      <formula>"Z"</formula>
    </cfRule>
    <cfRule type="cellIs" dxfId="213" priority="16" operator="equal">
      <formula>"S (Z)"</formula>
    </cfRule>
    <cfRule type="cellIs" dxfId="212" priority="17" operator="equal">
      <formula>"S"</formula>
    </cfRule>
  </conditionalFormatting>
  <conditionalFormatting sqref="J34:J36">
    <cfRule type="cellIs" dxfId="211" priority="23" operator="equal">
      <formula>"S/Z"</formula>
    </cfRule>
    <cfRule type="cellIs" dxfId="210" priority="24" operator="equal">
      <formula>"Z"</formula>
    </cfRule>
    <cfRule type="cellIs" dxfId="209" priority="25" operator="equal">
      <formula>"S (Z)"</formula>
    </cfRule>
    <cfRule type="cellIs" dxfId="208" priority="26" operator="equal">
      <formula>"S"</formula>
    </cfRule>
  </conditionalFormatting>
  <hyperlinks>
    <hyperlink ref="G1" location="UVOD!A1" display="UVOD!A1" xr:uid="{00000000-0004-0000-0500-000000000000}"/>
  </hyperlinks>
  <printOptions horizontalCentered="1" gridLines="1"/>
  <pageMargins left="0.19685039370078741" right="0.19685039370078741" top="0.7" bottom="0.19685039370078741" header="0.11811023622047245" footer="0.11811023622047245"/>
  <pageSetup paperSize="9" scale="64" orientation="landscape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tabColor theme="8"/>
    <pageSetUpPr fitToPage="1"/>
  </sheetPr>
  <dimension ref="A1:J80"/>
  <sheetViews>
    <sheetView showGridLines="0" showRowColHeaders="0" zoomScaleNormal="100" workbookViewId="0">
      <pane xSplit="1" ySplit="5" topLeftCell="B6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40625" defaultRowHeight="12" customHeight="1" x14ac:dyDescent="0.2"/>
  <cols>
    <col min="1" max="1" width="41.28515625" style="41" customWidth="1"/>
    <col min="2" max="2" width="15.42578125" style="20" bestFit="1" customWidth="1"/>
    <col min="3" max="3" width="8.7109375" style="31" customWidth="1"/>
    <col min="4" max="4" width="8.7109375" style="1" customWidth="1"/>
    <col min="5" max="5" width="9.7109375" style="140" customWidth="1"/>
    <col min="6" max="6" width="9.7109375" style="6" customWidth="1"/>
    <col min="7" max="7" width="3.7109375" style="1" customWidth="1"/>
    <col min="8" max="8" width="4.85546875" style="18" customWidth="1"/>
    <col min="9" max="9" width="8.85546875" style="136" bestFit="1" customWidth="1"/>
    <col min="10" max="10" width="35.28515625" style="2" bestFit="1" customWidth="1"/>
    <col min="11" max="16384" width="9.140625" style="1"/>
  </cols>
  <sheetData>
    <row r="1" spans="1:10" ht="15" customHeight="1" thickBot="1" x14ac:dyDescent="0.25">
      <c r="A1" s="42"/>
      <c r="B1" s="24"/>
      <c r="C1" s="29"/>
      <c r="D1" s="25"/>
      <c r="E1" s="142"/>
      <c r="F1" s="178" t="s">
        <v>782</v>
      </c>
      <c r="G1" s="24"/>
      <c r="H1" s="28"/>
      <c r="I1" s="28"/>
      <c r="J1" s="167"/>
    </row>
    <row r="2" spans="1:10" s="60" customFormat="1" ht="13.5" customHeight="1" x14ac:dyDescent="0.2">
      <c r="A2" s="56"/>
      <c r="B2" s="57"/>
      <c r="C2" s="54" t="s">
        <v>975</v>
      </c>
      <c r="D2" s="54" t="s">
        <v>976</v>
      </c>
      <c r="E2" s="143"/>
      <c r="F2" s="59"/>
      <c r="G2" s="57"/>
      <c r="H2" s="57"/>
      <c r="I2" s="57"/>
      <c r="J2" s="167"/>
    </row>
    <row r="3" spans="1:10" s="60" customFormat="1" ht="13.5" customHeight="1" x14ac:dyDescent="0.2">
      <c r="A3" s="62"/>
      <c r="B3" s="179" t="s">
        <v>818</v>
      </c>
      <c r="C3" s="114">
        <f>UVOD!$D$5</f>
        <v>0</v>
      </c>
      <c r="D3" s="115">
        <f>UVOD!E5</f>
        <v>0</v>
      </c>
      <c r="E3" s="58"/>
      <c r="F3" s="57"/>
      <c r="G3" s="63"/>
      <c r="I3" s="166"/>
      <c r="J3" s="167"/>
    </row>
    <row r="4" spans="1:10" s="60" customFormat="1" ht="13.5" customHeight="1" thickBot="1" x14ac:dyDescent="0.25">
      <c r="A4" s="56"/>
      <c r="B4" s="187" t="s">
        <v>819</v>
      </c>
      <c r="C4" s="116">
        <f>UVOD!$D$14</f>
        <v>0</v>
      </c>
      <c r="D4" s="278"/>
      <c r="E4" s="190" t="s">
        <v>820</v>
      </c>
      <c r="F4" s="117">
        <f>UVOD!$D$6</f>
        <v>0</v>
      </c>
      <c r="G4" s="63"/>
      <c r="I4" s="59"/>
      <c r="J4" s="167"/>
    </row>
    <row r="5" spans="1:10" ht="85.5" customHeight="1" thickBot="1" x14ac:dyDescent="0.25">
      <c r="A5" s="180" t="s">
        <v>38</v>
      </c>
      <c r="B5" s="189" t="s">
        <v>74</v>
      </c>
      <c r="C5" s="185" t="s">
        <v>533</v>
      </c>
      <c r="D5" s="185" t="s">
        <v>532</v>
      </c>
      <c r="E5" s="181" t="s">
        <v>472</v>
      </c>
      <c r="F5" s="182" t="s">
        <v>473</v>
      </c>
      <c r="G5" s="183" t="s">
        <v>39</v>
      </c>
      <c r="H5" s="183" t="s">
        <v>40</v>
      </c>
      <c r="I5" s="186" t="s">
        <v>75</v>
      </c>
      <c r="J5" s="184" t="s">
        <v>779</v>
      </c>
    </row>
    <row r="6" spans="1:10" s="2" customFormat="1" ht="12" customHeight="1" x14ac:dyDescent="0.2">
      <c r="A6" s="52" t="s">
        <v>535</v>
      </c>
      <c r="B6" s="33" t="s">
        <v>83</v>
      </c>
      <c r="C6" s="37">
        <v>9.8000000000000007</v>
      </c>
      <c r="D6" s="38">
        <v>0</v>
      </c>
      <c r="E6" s="155">
        <v>9720</v>
      </c>
      <c r="F6" s="35">
        <f t="shared" ref="F6:F36" si="0">(((1-$C$4/100)*E6+(C6*$C$3)+(D6*$D$3))*(1-$F$4/100))</f>
        <v>9720</v>
      </c>
      <c r="G6" s="33" t="s">
        <v>70</v>
      </c>
      <c r="H6" s="33" t="s">
        <v>49</v>
      </c>
      <c r="I6" s="53" t="s">
        <v>777</v>
      </c>
      <c r="J6" s="194"/>
    </row>
    <row r="7" spans="1:10" s="2" customFormat="1" ht="12" customHeight="1" x14ac:dyDescent="0.2">
      <c r="A7" s="52" t="s">
        <v>536</v>
      </c>
      <c r="B7" s="33" t="s">
        <v>83</v>
      </c>
      <c r="C7" s="37">
        <v>14.7</v>
      </c>
      <c r="D7" s="38">
        <v>0</v>
      </c>
      <c r="E7" s="155">
        <v>9820</v>
      </c>
      <c r="F7" s="35">
        <f>(((1-$C$4/100)*E7+(C7*$C$3)+(D7*$D$3))*(1-$F$4/100))</f>
        <v>9820</v>
      </c>
      <c r="G7" s="33" t="s">
        <v>70</v>
      </c>
      <c r="H7" s="33" t="s">
        <v>49</v>
      </c>
      <c r="I7" s="53" t="s">
        <v>775</v>
      </c>
      <c r="J7" s="194" t="s">
        <v>842</v>
      </c>
    </row>
    <row r="8" spans="1:10" s="2" customFormat="1" ht="12" customHeight="1" x14ac:dyDescent="0.2">
      <c r="A8" s="52" t="s">
        <v>537</v>
      </c>
      <c r="B8" s="33" t="s">
        <v>83</v>
      </c>
      <c r="C8" s="38">
        <v>19.600000000000001</v>
      </c>
      <c r="D8" s="38">
        <v>0</v>
      </c>
      <c r="E8" s="155">
        <v>11360</v>
      </c>
      <c r="F8" s="35">
        <f>(((1-$C$4/100)*E8+(C8*$C$3)+(D8*$D$3))*(1-$F$4/100))</f>
        <v>11360</v>
      </c>
      <c r="G8" s="33" t="s">
        <v>70</v>
      </c>
      <c r="H8" s="33" t="s">
        <v>49</v>
      </c>
      <c r="I8" s="53" t="s">
        <v>775</v>
      </c>
      <c r="J8" s="194" t="s">
        <v>842</v>
      </c>
    </row>
    <row r="9" spans="1:10" s="2" customFormat="1" ht="12" customHeight="1" x14ac:dyDescent="0.2">
      <c r="A9" s="52" t="s">
        <v>538</v>
      </c>
      <c r="B9" s="33" t="s">
        <v>83</v>
      </c>
      <c r="C9" s="38">
        <v>29</v>
      </c>
      <c r="D9" s="38">
        <v>0</v>
      </c>
      <c r="E9" s="155">
        <v>15440</v>
      </c>
      <c r="F9" s="35">
        <f>(((1-$C$4/100)*E9+(C9*$C$3)+(D9*$D$3))*(1-$F$4/100))</f>
        <v>15440</v>
      </c>
      <c r="G9" s="33" t="s">
        <v>70</v>
      </c>
      <c r="H9" s="33" t="s">
        <v>49</v>
      </c>
      <c r="I9" s="53" t="s">
        <v>775</v>
      </c>
      <c r="J9" s="194" t="s">
        <v>842</v>
      </c>
    </row>
    <row r="10" spans="1:10" s="2" customFormat="1" ht="12" customHeight="1" x14ac:dyDescent="0.2">
      <c r="A10" s="52" t="s">
        <v>539</v>
      </c>
      <c r="B10" s="33" t="s">
        <v>83</v>
      </c>
      <c r="C10" s="38">
        <v>49</v>
      </c>
      <c r="D10" s="38">
        <v>0</v>
      </c>
      <c r="E10" s="155">
        <v>24330</v>
      </c>
      <c r="F10" s="35">
        <f>(((1-$C$4/100)*E10+(C10*$C$3)+(D10*$D$3))*(1-$F$4/100))</f>
        <v>24330</v>
      </c>
      <c r="G10" s="33" t="s">
        <v>70</v>
      </c>
      <c r="H10" s="33" t="s">
        <v>49</v>
      </c>
      <c r="I10" s="53" t="s">
        <v>775</v>
      </c>
      <c r="J10" s="194" t="s">
        <v>842</v>
      </c>
    </row>
    <row r="11" spans="1:10" s="2" customFormat="1" ht="12" customHeight="1" x14ac:dyDescent="0.2">
      <c r="A11" s="52" t="s">
        <v>540</v>
      </c>
      <c r="B11" s="33" t="s">
        <v>83</v>
      </c>
      <c r="C11" s="37">
        <v>14.7</v>
      </c>
      <c r="D11" s="38">
        <v>0</v>
      </c>
      <c r="E11" s="155">
        <v>12020</v>
      </c>
      <c r="F11" s="35">
        <f t="shared" si="0"/>
        <v>12020</v>
      </c>
      <c r="G11" s="33" t="s">
        <v>70</v>
      </c>
      <c r="H11" s="33" t="s">
        <v>49</v>
      </c>
      <c r="I11" s="53" t="s">
        <v>777</v>
      </c>
      <c r="J11" s="194"/>
    </row>
    <row r="12" spans="1:10" s="2" customFormat="1" ht="12" customHeight="1" x14ac:dyDescent="0.2">
      <c r="A12" s="52" t="s">
        <v>541</v>
      </c>
      <c r="B12" s="33" t="s">
        <v>83</v>
      </c>
      <c r="C12" s="38">
        <v>22</v>
      </c>
      <c r="D12" s="38">
        <v>0</v>
      </c>
      <c r="E12" s="155">
        <v>13510</v>
      </c>
      <c r="F12" s="35">
        <f>(((1-$C$4/100)*E12+(C12*$C$3)+(D12*$D$3))*(1-$F$4/100))</f>
        <v>13510</v>
      </c>
      <c r="G12" s="33" t="s">
        <v>70</v>
      </c>
      <c r="H12" s="33" t="s">
        <v>49</v>
      </c>
      <c r="I12" s="53" t="s">
        <v>775</v>
      </c>
      <c r="J12" s="194" t="s">
        <v>846</v>
      </c>
    </row>
    <row r="13" spans="1:10" s="2" customFormat="1" ht="12" customHeight="1" x14ac:dyDescent="0.2">
      <c r="A13" s="52" t="s">
        <v>542</v>
      </c>
      <c r="B13" s="33" t="s">
        <v>83</v>
      </c>
      <c r="C13" s="38">
        <v>29</v>
      </c>
      <c r="D13" s="38">
        <v>0</v>
      </c>
      <c r="E13" s="155">
        <v>16460</v>
      </c>
      <c r="F13" s="35">
        <f>(((1-$C$4/100)*E13+(C13*$C$3)+(D13*$D$3))*(1-$F$4/100))</f>
        <v>16460</v>
      </c>
      <c r="G13" s="33" t="s">
        <v>70</v>
      </c>
      <c r="H13" s="33" t="s">
        <v>49</v>
      </c>
      <c r="I13" s="53" t="s">
        <v>777</v>
      </c>
      <c r="J13" s="194"/>
    </row>
    <row r="14" spans="1:10" s="2" customFormat="1" ht="12" customHeight="1" x14ac:dyDescent="0.2">
      <c r="A14" s="52" t="s">
        <v>543</v>
      </c>
      <c r="B14" s="33" t="s">
        <v>83</v>
      </c>
      <c r="C14" s="38">
        <v>44</v>
      </c>
      <c r="D14" s="38">
        <v>0</v>
      </c>
      <c r="E14" s="155">
        <v>21740</v>
      </c>
      <c r="F14" s="35">
        <f>(((1-$C$4/100)*E14+(C14*$C$3)+(D14*$D$3))*(1-$F$4/100))</f>
        <v>21740</v>
      </c>
      <c r="G14" s="33" t="s">
        <v>70</v>
      </c>
      <c r="H14" s="33" t="s">
        <v>49</v>
      </c>
      <c r="I14" s="53" t="s">
        <v>775</v>
      </c>
      <c r="J14" s="194" t="s">
        <v>846</v>
      </c>
    </row>
    <row r="15" spans="1:10" s="2" customFormat="1" ht="12" customHeight="1" x14ac:dyDescent="0.2">
      <c r="A15" s="52" t="s">
        <v>544</v>
      </c>
      <c r="B15" s="33" t="s">
        <v>83</v>
      </c>
      <c r="C15" s="38">
        <v>74</v>
      </c>
      <c r="D15" s="38">
        <v>0</v>
      </c>
      <c r="E15" s="155">
        <v>32800</v>
      </c>
      <c r="F15" s="35">
        <f>(((1-$C$4/100)*E15+(C15*$C$3)+(D15*$D$3))*(1-$F$4/100))</f>
        <v>32800</v>
      </c>
      <c r="G15" s="33" t="s">
        <v>70</v>
      </c>
      <c r="H15" s="33" t="s">
        <v>49</v>
      </c>
      <c r="I15" s="53" t="s">
        <v>777</v>
      </c>
      <c r="J15" s="194"/>
    </row>
    <row r="16" spans="1:10" s="2" customFormat="1" ht="12" customHeight="1" x14ac:dyDescent="0.2">
      <c r="A16" s="52" t="s">
        <v>545</v>
      </c>
      <c r="B16" s="33" t="s">
        <v>83</v>
      </c>
      <c r="C16" s="37">
        <v>19.600000000000001</v>
      </c>
      <c r="D16" s="38">
        <v>0</v>
      </c>
      <c r="E16" s="155">
        <v>14510</v>
      </c>
      <c r="F16" s="35">
        <f t="shared" si="0"/>
        <v>14510</v>
      </c>
      <c r="G16" s="33" t="s">
        <v>70</v>
      </c>
      <c r="H16" s="33" t="s">
        <v>49</v>
      </c>
      <c r="I16" s="53" t="s">
        <v>777</v>
      </c>
      <c r="J16" s="194"/>
    </row>
    <row r="17" spans="1:10" s="2" customFormat="1" ht="12" customHeight="1" x14ac:dyDescent="0.2">
      <c r="A17" s="52" t="s">
        <v>546</v>
      </c>
      <c r="B17" s="33" t="s">
        <v>83</v>
      </c>
      <c r="C17" s="38">
        <v>29</v>
      </c>
      <c r="D17" s="38">
        <v>0</v>
      </c>
      <c r="E17" s="155">
        <v>17200</v>
      </c>
      <c r="F17" s="35">
        <f>(((1-$C$4/100)*E17+(C17*$C$3)+(D17*$D$3))*(1-$F$4/100))</f>
        <v>17200</v>
      </c>
      <c r="G17" s="33" t="s">
        <v>70</v>
      </c>
      <c r="H17" s="33" t="s">
        <v>49</v>
      </c>
      <c r="I17" s="53" t="s">
        <v>777</v>
      </c>
      <c r="J17" s="194"/>
    </row>
    <row r="18" spans="1:10" s="2" customFormat="1" ht="12" customHeight="1" x14ac:dyDescent="0.2">
      <c r="A18" s="52" t="s">
        <v>547</v>
      </c>
      <c r="B18" s="33" t="s">
        <v>83</v>
      </c>
      <c r="C18" s="38">
        <v>39</v>
      </c>
      <c r="D18" s="38">
        <v>0</v>
      </c>
      <c r="E18" s="155">
        <v>20380</v>
      </c>
      <c r="F18" s="35">
        <f>(((1-$C$4/100)*E18+(C18*$C$3)+(D18*$D$3))*(1-$F$4/100))</f>
        <v>20380</v>
      </c>
      <c r="G18" s="33" t="s">
        <v>70</v>
      </c>
      <c r="H18" s="33" t="s">
        <v>49</v>
      </c>
      <c r="I18" s="53" t="s">
        <v>777</v>
      </c>
      <c r="J18" s="194"/>
    </row>
    <row r="19" spans="1:10" s="2" customFormat="1" ht="12" customHeight="1" x14ac:dyDescent="0.2">
      <c r="A19" s="52" t="s">
        <v>548</v>
      </c>
      <c r="B19" s="33" t="s">
        <v>83</v>
      </c>
      <c r="C19" s="38">
        <v>59</v>
      </c>
      <c r="D19" s="38">
        <v>0</v>
      </c>
      <c r="E19" s="155">
        <v>27750</v>
      </c>
      <c r="F19" s="35">
        <f>(((1-$C$4/100)*E19+(C19*$C$3)+(D19*$D$3))*(1-$F$4/100))</f>
        <v>27750</v>
      </c>
      <c r="G19" s="33" t="s">
        <v>70</v>
      </c>
      <c r="H19" s="33" t="s">
        <v>49</v>
      </c>
      <c r="I19" s="53" t="s">
        <v>775</v>
      </c>
      <c r="J19" s="194" t="s">
        <v>992</v>
      </c>
    </row>
    <row r="20" spans="1:10" s="2" customFormat="1" ht="12" customHeight="1" x14ac:dyDescent="0.2">
      <c r="A20" s="52" t="s">
        <v>549</v>
      </c>
      <c r="B20" s="33" t="s">
        <v>83</v>
      </c>
      <c r="C20" s="38">
        <v>98</v>
      </c>
      <c r="D20" s="38">
        <v>0</v>
      </c>
      <c r="E20" s="155">
        <v>41930</v>
      </c>
      <c r="F20" s="35">
        <f>(((1-$C$4/100)*E20+(C20*$C$3)+(D20*$D$3))*(1-$F$4/100))</f>
        <v>41930</v>
      </c>
      <c r="G20" s="33" t="s">
        <v>70</v>
      </c>
      <c r="H20" s="33" t="s">
        <v>49</v>
      </c>
      <c r="I20" s="53" t="s">
        <v>777</v>
      </c>
      <c r="J20" s="194"/>
    </row>
    <row r="21" spans="1:10" s="2" customFormat="1" ht="12" customHeight="1" x14ac:dyDescent="0.2">
      <c r="A21" s="52" t="s">
        <v>550</v>
      </c>
      <c r="B21" s="33" t="s">
        <v>83</v>
      </c>
      <c r="C21" s="38">
        <v>25</v>
      </c>
      <c r="D21" s="38">
        <v>0</v>
      </c>
      <c r="E21" s="155">
        <v>17860</v>
      </c>
      <c r="F21" s="35">
        <f t="shared" si="0"/>
        <v>17860</v>
      </c>
      <c r="G21" s="33" t="s">
        <v>70</v>
      </c>
      <c r="H21" s="33" t="s">
        <v>49</v>
      </c>
      <c r="I21" s="53" t="s">
        <v>775</v>
      </c>
      <c r="J21" s="194" t="s">
        <v>843</v>
      </c>
    </row>
    <row r="22" spans="1:10" s="2" customFormat="1" ht="12" customHeight="1" x14ac:dyDescent="0.2">
      <c r="A22" s="52" t="s">
        <v>551</v>
      </c>
      <c r="B22" s="33" t="s">
        <v>83</v>
      </c>
      <c r="C22" s="38">
        <v>37</v>
      </c>
      <c r="D22" s="38">
        <v>0</v>
      </c>
      <c r="E22" s="155">
        <v>20850</v>
      </c>
      <c r="F22" s="35">
        <f>(((1-$C$4/100)*E22+(C22*$C$3)+(D22*$D$3))*(1-$F$4/100))</f>
        <v>20850</v>
      </c>
      <c r="G22" s="33" t="s">
        <v>70</v>
      </c>
      <c r="H22" s="33" t="s">
        <v>49</v>
      </c>
      <c r="I22" s="53" t="s">
        <v>777</v>
      </c>
      <c r="J22" s="194"/>
    </row>
    <row r="23" spans="1:10" s="2" customFormat="1" ht="12" customHeight="1" x14ac:dyDescent="0.2">
      <c r="A23" s="52" t="s">
        <v>552</v>
      </c>
      <c r="B23" s="33" t="s">
        <v>83</v>
      </c>
      <c r="C23" s="38">
        <v>49</v>
      </c>
      <c r="D23" s="38">
        <v>0</v>
      </c>
      <c r="E23" s="155">
        <v>23020</v>
      </c>
      <c r="F23" s="35">
        <f>(((1-$C$4/100)*E23+(C23*$C$3)+(D23*$D$3))*(1-$F$4/100))</f>
        <v>23020</v>
      </c>
      <c r="G23" s="33" t="s">
        <v>70</v>
      </c>
      <c r="H23" s="33" t="s">
        <v>49</v>
      </c>
      <c r="I23" s="53" t="s">
        <v>775</v>
      </c>
      <c r="J23" s="194" t="s">
        <v>843</v>
      </c>
    </row>
    <row r="24" spans="1:10" s="2" customFormat="1" ht="12" customHeight="1" x14ac:dyDescent="0.2">
      <c r="A24" s="52" t="s">
        <v>553</v>
      </c>
      <c r="B24" s="33" t="s">
        <v>83</v>
      </c>
      <c r="C24" s="38">
        <v>74</v>
      </c>
      <c r="D24" s="38">
        <v>0</v>
      </c>
      <c r="E24" s="155">
        <v>35380</v>
      </c>
      <c r="F24" s="35">
        <f>(((1-$C$4/100)*E24+(C24*$C$3)+(D24*$D$3))*(1-$F$4/100))</f>
        <v>35380</v>
      </c>
      <c r="G24" s="33" t="s">
        <v>70</v>
      </c>
      <c r="H24" s="33" t="s">
        <v>49</v>
      </c>
      <c r="I24" s="53" t="s">
        <v>775</v>
      </c>
      <c r="J24" s="194" t="s">
        <v>979</v>
      </c>
    </row>
    <row r="25" spans="1:10" s="2" customFormat="1" ht="12" customHeight="1" x14ac:dyDescent="0.2">
      <c r="A25" s="52" t="s">
        <v>554</v>
      </c>
      <c r="B25" s="33" t="s">
        <v>83</v>
      </c>
      <c r="C25" s="38">
        <v>123</v>
      </c>
      <c r="D25" s="38">
        <v>0</v>
      </c>
      <c r="E25" s="155">
        <v>54170</v>
      </c>
      <c r="F25" s="35">
        <f>(((1-$C$4/100)*E25+(C25*$C$3)+(D25*$D$3))*(1-$F$4/100))</f>
        <v>54170</v>
      </c>
      <c r="G25" s="33" t="s">
        <v>70</v>
      </c>
      <c r="H25" s="33" t="s">
        <v>49</v>
      </c>
      <c r="I25" s="53" t="s">
        <v>777</v>
      </c>
      <c r="J25" s="194"/>
    </row>
    <row r="26" spans="1:10" s="2" customFormat="1" ht="12" customHeight="1" x14ac:dyDescent="0.2">
      <c r="A26" s="52" t="s">
        <v>555</v>
      </c>
      <c r="B26" s="33" t="s">
        <v>83</v>
      </c>
      <c r="C26" s="38">
        <v>34</v>
      </c>
      <c r="D26" s="38">
        <v>0</v>
      </c>
      <c r="E26" s="155">
        <v>23050</v>
      </c>
      <c r="F26" s="35">
        <f t="shared" si="0"/>
        <v>23050</v>
      </c>
      <c r="G26" s="33" t="s">
        <v>70</v>
      </c>
      <c r="H26" s="33" t="s">
        <v>49</v>
      </c>
      <c r="I26" s="53" t="s">
        <v>777</v>
      </c>
      <c r="J26" s="194"/>
    </row>
    <row r="27" spans="1:10" s="2" customFormat="1" ht="12" customHeight="1" x14ac:dyDescent="0.2">
      <c r="A27" s="52" t="s">
        <v>556</v>
      </c>
      <c r="B27" s="33" t="s">
        <v>83</v>
      </c>
      <c r="C27" s="38">
        <v>51</v>
      </c>
      <c r="D27" s="38">
        <v>0</v>
      </c>
      <c r="E27" s="155">
        <v>28890</v>
      </c>
      <c r="F27" s="35">
        <f>(((1-$C$4/100)*E27+(C27*$C$3)+(D27*$D$3))*(1-$F$4/100))</f>
        <v>28890</v>
      </c>
      <c r="G27" s="33" t="s">
        <v>70</v>
      </c>
      <c r="H27" s="33" t="s">
        <v>49</v>
      </c>
      <c r="I27" s="53" t="s">
        <v>775</v>
      </c>
      <c r="J27" s="194" t="s">
        <v>844</v>
      </c>
    </row>
    <row r="28" spans="1:10" s="2" customFormat="1" ht="12" customHeight="1" x14ac:dyDescent="0.2">
      <c r="A28" s="52" t="s">
        <v>557</v>
      </c>
      <c r="B28" s="33" t="s">
        <v>83</v>
      </c>
      <c r="C28" s="38">
        <v>69</v>
      </c>
      <c r="D28" s="38">
        <v>0</v>
      </c>
      <c r="E28" s="155">
        <v>34770</v>
      </c>
      <c r="F28" s="35">
        <f>(((1-$C$4/100)*E28+(C28*$C$3)+(D28*$D$3))*(1-$F$4/100))</f>
        <v>34770</v>
      </c>
      <c r="G28" s="33" t="s">
        <v>70</v>
      </c>
      <c r="H28" s="33" t="s">
        <v>49</v>
      </c>
      <c r="I28" s="53" t="s">
        <v>775</v>
      </c>
      <c r="J28" s="194" t="s">
        <v>1018</v>
      </c>
    </row>
    <row r="29" spans="1:10" s="2" customFormat="1" ht="12" customHeight="1" x14ac:dyDescent="0.2">
      <c r="A29" s="52" t="s">
        <v>558</v>
      </c>
      <c r="B29" s="33" t="s">
        <v>83</v>
      </c>
      <c r="C29" s="38">
        <v>103</v>
      </c>
      <c r="D29" s="38">
        <v>0</v>
      </c>
      <c r="E29" s="155">
        <v>48240</v>
      </c>
      <c r="F29" s="35">
        <f>(((1-$C$4/100)*E29+(C29*$C$3)+(D29*$D$3))*(1-$F$4/100))</f>
        <v>48240</v>
      </c>
      <c r="G29" s="33" t="s">
        <v>70</v>
      </c>
      <c r="H29" s="33" t="s">
        <v>49</v>
      </c>
      <c r="I29" s="53" t="s">
        <v>777</v>
      </c>
      <c r="J29" s="194"/>
    </row>
    <row r="30" spans="1:10" s="2" customFormat="1" ht="12" customHeight="1" x14ac:dyDescent="0.2">
      <c r="A30" s="52" t="s">
        <v>559</v>
      </c>
      <c r="B30" s="33" t="s">
        <v>83</v>
      </c>
      <c r="C30" s="38">
        <v>172</v>
      </c>
      <c r="D30" s="38">
        <v>0</v>
      </c>
      <c r="E30" s="155">
        <v>66040</v>
      </c>
      <c r="F30" s="35">
        <f>(((1-$C$4/100)*E30+(C30*$C$3)+(D30*$D$3))*(1-$F$4/100))</f>
        <v>66040</v>
      </c>
      <c r="G30" s="33" t="s">
        <v>70</v>
      </c>
      <c r="H30" s="33" t="s">
        <v>49</v>
      </c>
      <c r="I30" s="53" t="s">
        <v>777</v>
      </c>
      <c r="J30" s="194"/>
    </row>
    <row r="31" spans="1:10" s="2" customFormat="1" ht="12" customHeight="1" x14ac:dyDescent="0.2">
      <c r="A31" s="52" t="s">
        <v>560</v>
      </c>
      <c r="B31" s="33" t="s">
        <v>83</v>
      </c>
      <c r="C31" s="38">
        <v>59</v>
      </c>
      <c r="D31" s="38">
        <v>0</v>
      </c>
      <c r="E31" s="155">
        <v>37670</v>
      </c>
      <c r="F31" s="35">
        <f t="shared" si="0"/>
        <v>37670</v>
      </c>
      <c r="G31" s="33" t="s">
        <v>70</v>
      </c>
      <c r="H31" s="33" t="s">
        <v>49</v>
      </c>
      <c r="I31" s="53" t="s">
        <v>777</v>
      </c>
      <c r="J31" s="194"/>
    </row>
    <row r="32" spans="1:10" s="2" customFormat="1" ht="12" customHeight="1" x14ac:dyDescent="0.2">
      <c r="A32" s="52" t="s">
        <v>561</v>
      </c>
      <c r="B32" s="33" t="s">
        <v>83</v>
      </c>
      <c r="C32" s="38">
        <v>88</v>
      </c>
      <c r="D32" s="38">
        <v>0</v>
      </c>
      <c r="E32" s="155">
        <v>48800</v>
      </c>
      <c r="F32" s="35">
        <f>(((1-$C$4/100)*E32+(C32*$C$3)+(D32*$D$3))*(1-$F$4/100))</f>
        <v>48800</v>
      </c>
      <c r="G32" s="33" t="s">
        <v>70</v>
      </c>
      <c r="H32" s="33" t="s">
        <v>49</v>
      </c>
      <c r="I32" s="53" t="s">
        <v>777</v>
      </c>
      <c r="J32" s="194"/>
    </row>
    <row r="33" spans="1:10" s="2" customFormat="1" ht="12" customHeight="1" x14ac:dyDescent="0.2">
      <c r="A33" s="52" t="s">
        <v>562</v>
      </c>
      <c r="B33" s="33" t="s">
        <v>83</v>
      </c>
      <c r="C33" s="38">
        <v>118</v>
      </c>
      <c r="D33" s="38">
        <v>0</v>
      </c>
      <c r="E33" s="155">
        <v>52760</v>
      </c>
      <c r="F33" s="35">
        <f>(((1-$C$4/100)*E33+(C33*$C$3)+(D33*$D$3))*(1-$F$4/100))</f>
        <v>52760</v>
      </c>
      <c r="G33" s="33" t="s">
        <v>70</v>
      </c>
      <c r="H33" s="33" t="s">
        <v>49</v>
      </c>
      <c r="I33" s="53" t="s">
        <v>777</v>
      </c>
      <c r="J33" s="173"/>
    </row>
    <row r="34" spans="1:10" s="2" customFormat="1" ht="12" customHeight="1" x14ac:dyDescent="0.2">
      <c r="A34" s="52" t="s">
        <v>563</v>
      </c>
      <c r="B34" s="33" t="s">
        <v>83</v>
      </c>
      <c r="C34" s="38">
        <v>176</v>
      </c>
      <c r="D34" s="38">
        <v>0</v>
      </c>
      <c r="E34" s="155">
        <v>80350</v>
      </c>
      <c r="F34" s="35">
        <f>(((1-$C$4/100)*E34+(C34*$C$3)+(D34*$D$3))*(1-$F$4/100))</f>
        <v>80350</v>
      </c>
      <c r="G34" s="33" t="s">
        <v>70</v>
      </c>
      <c r="H34" s="33" t="s">
        <v>49</v>
      </c>
      <c r="I34" s="53" t="s">
        <v>775</v>
      </c>
      <c r="J34" s="194" t="s">
        <v>847</v>
      </c>
    </row>
    <row r="35" spans="1:10" s="2" customFormat="1" ht="12" customHeight="1" x14ac:dyDescent="0.2">
      <c r="A35" s="52" t="s">
        <v>564</v>
      </c>
      <c r="B35" s="33" t="s">
        <v>83</v>
      </c>
      <c r="C35" s="38">
        <v>294</v>
      </c>
      <c r="D35" s="38">
        <v>0</v>
      </c>
      <c r="E35" s="155">
        <v>114270</v>
      </c>
      <c r="F35" s="35">
        <f>(((1-$C$4/100)*E35+(C35*$C$3)+(D35*$D$3))*(1-$F$4/100))</f>
        <v>114270</v>
      </c>
      <c r="G35" s="33" t="s">
        <v>70</v>
      </c>
      <c r="H35" s="33" t="s">
        <v>49</v>
      </c>
      <c r="I35" s="53" t="s">
        <v>777</v>
      </c>
      <c r="J35" s="173"/>
    </row>
    <row r="36" spans="1:10" s="2" customFormat="1" ht="12" customHeight="1" x14ac:dyDescent="0.2">
      <c r="A36" s="52" t="s">
        <v>565</v>
      </c>
      <c r="B36" s="33" t="s">
        <v>83</v>
      </c>
      <c r="C36" s="38">
        <v>93</v>
      </c>
      <c r="D36" s="38">
        <v>0</v>
      </c>
      <c r="E36" s="155">
        <v>59610</v>
      </c>
      <c r="F36" s="35">
        <f t="shared" si="0"/>
        <v>59610</v>
      </c>
      <c r="G36" s="33" t="s">
        <v>70</v>
      </c>
      <c r="H36" s="33" t="s">
        <v>49</v>
      </c>
      <c r="I36" s="53" t="s">
        <v>777</v>
      </c>
      <c r="J36" s="173"/>
    </row>
    <row r="37" spans="1:10" s="2" customFormat="1" ht="12" customHeight="1" x14ac:dyDescent="0.2">
      <c r="A37" s="52" t="s">
        <v>566</v>
      </c>
      <c r="B37" s="33" t="s">
        <v>83</v>
      </c>
      <c r="C37" s="38">
        <v>140</v>
      </c>
      <c r="D37" s="38">
        <v>0</v>
      </c>
      <c r="E37" s="155">
        <v>74400</v>
      </c>
      <c r="F37" s="35">
        <f t="shared" ref="F37:F39" si="1">(((1-$C$4/100)*E37+(C37*$C$3)+(D37*$D$3))*(1-$F$4/100))</f>
        <v>74400</v>
      </c>
      <c r="G37" s="33" t="s">
        <v>70</v>
      </c>
      <c r="H37" s="33" t="s">
        <v>49</v>
      </c>
      <c r="I37" s="53" t="s">
        <v>777</v>
      </c>
      <c r="J37" s="194"/>
    </row>
    <row r="38" spans="1:10" s="2" customFormat="1" ht="12" customHeight="1" x14ac:dyDescent="0.2">
      <c r="A38" s="52" t="s">
        <v>567</v>
      </c>
      <c r="B38" s="33" t="s">
        <v>83</v>
      </c>
      <c r="C38" s="38">
        <v>186</v>
      </c>
      <c r="D38" s="38">
        <v>0</v>
      </c>
      <c r="E38" s="155">
        <v>90370</v>
      </c>
      <c r="F38" s="35">
        <f t="shared" si="1"/>
        <v>90370</v>
      </c>
      <c r="G38" s="33" t="s">
        <v>70</v>
      </c>
      <c r="H38" s="33" t="s">
        <v>49</v>
      </c>
      <c r="I38" s="53" t="s">
        <v>777</v>
      </c>
      <c r="J38" s="173"/>
    </row>
    <row r="39" spans="1:10" s="2" customFormat="1" ht="12" customHeight="1" x14ac:dyDescent="0.2">
      <c r="A39" s="52" t="s">
        <v>568</v>
      </c>
      <c r="B39" s="33" t="s">
        <v>83</v>
      </c>
      <c r="C39" s="38">
        <v>279</v>
      </c>
      <c r="D39" s="38">
        <v>0</v>
      </c>
      <c r="E39" s="155">
        <v>107400</v>
      </c>
      <c r="F39" s="35">
        <f t="shared" si="1"/>
        <v>107400</v>
      </c>
      <c r="G39" s="33" t="s">
        <v>70</v>
      </c>
      <c r="H39" s="33" t="s">
        <v>49</v>
      </c>
      <c r="I39" s="53" t="s">
        <v>777</v>
      </c>
      <c r="J39" s="194"/>
    </row>
    <row r="40" spans="1:10" s="2" customFormat="1" ht="12" customHeight="1" x14ac:dyDescent="0.2">
      <c r="A40" s="52"/>
      <c r="B40" s="33"/>
      <c r="C40" s="37"/>
      <c r="D40" s="38"/>
      <c r="E40" s="155"/>
      <c r="F40" s="35"/>
      <c r="G40" s="33"/>
      <c r="H40" s="33"/>
      <c r="I40" s="160"/>
      <c r="J40" s="173"/>
    </row>
    <row r="41" spans="1:10" s="2" customFormat="1" ht="12" customHeight="1" x14ac:dyDescent="0.2">
      <c r="A41" s="52" t="s">
        <v>569</v>
      </c>
      <c r="B41" s="33" t="s">
        <v>83</v>
      </c>
      <c r="C41" s="38">
        <v>36</v>
      </c>
      <c r="D41" s="38">
        <v>0</v>
      </c>
      <c r="E41" s="155">
        <v>24540</v>
      </c>
      <c r="F41" s="35">
        <f t="shared" ref="F41:F74" si="2">(((1-$C$4/100)*E41+(C41*$C$3)+(D41*$D$3))*(1-$F$4/100))</f>
        <v>24540</v>
      </c>
      <c r="G41" s="33" t="s">
        <v>70</v>
      </c>
      <c r="H41" s="33" t="s">
        <v>49</v>
      </c>
      <c r="I41" s="53" t="s">
        <v>775</v>
      </c>
      <c r="J41" s="194" t="s">
        <v>842</v>
      </c>
    </row>
    <row r="42" spans="1:10" s="2" customFormat="1" ht="12" customHeight="1" x14ac:dyDescent="0.2">
      <c r="A42" s="52" t="s">
        <v>848</v>
      </c>
      <c r="B42" s="33" t="s">
        <v>83</v>
      </c>
      <c r="C42" s="38">
        <v>43</v>
      </c>
      <c r="D42" s="38">
        <v>0</v>
      </c>
      <c r="E42" s="155">
        <v>24490</v>
      </c>
      <c r="F42" s="35">
        <f>(((1-$C$4/100)*E42+(C42*$C$3)+(D42*$D$3))*(1-$F$4/100))</f>
        <v>24490</v>
      </c>
      <c r="G42" s="33" t="s">
        <v>70</v>
      </c>
      <c r="H42" s="33" t="s">
        <v>49</v>
      </c>
      <c r="I42" s="53" t="s">
        <v>775</v>
      </c>
      <c r="J42" s="194" t="s">
        <v>842</v>
      </c>
    </row>
    <row r="43" spans="1:10" s="2" customFormat="1" ht="12" customHeight="1" x14ac:dyDescent="0.2">
      <c r="A43" s="52" t="s">
        <v>570</v>
      </c>
      <c r="B43" s="33" t="s">
        <v>83</v>
      </c>
      <c r="C43" s="38">
        <v>50</v>
      </c>
      <c r="D43" s="38">
        <v>0</v>
      </c>
      <c r="E43" s="155">
        <v>33670</v>
      </c>
      <c r="F43" s="35">
        <f>(((1-$C$4/100)*E43+(C43*$C$3)+(D43*$D$3))*(1-$F$4/100))</f>
        <v>33670</v>
      </c>
      <c r="G43" s="33" t="s">
        <v>70</v>
      </c>
      <c r="H43" s="33" t="s">
        <v>49</v>
      </c>
      <c r="I43" s="53" t="s">
        <v>775</v>
      </c>
      <c r="J43" s="194" t="s">
        <v>842</v>
      </c>
    </row>
    <row r="44" spans="1:10" s="2" customFormat="1" ht="12" customHeight="1" x14ac:dyDescent="0.2">
      <c r="A44" s="52" t="s">
        <v>571</v>
      </c>
      <c r="B44" s="33" t="s">
        <v>83</v>
      </c>
      <c r="C44" s="38">
        <v>64</v>
      </c>
      <c r="D44" s="38">
        <v>0</v>
      </c>
      <c r="E44" s="155">
        <v>36280</v>
      </c>
      <c r="F44" s="35">
        <f>(((1-$C$4/100)*E44+(C44*$C$3)+(D44*$D$3))*(1-$F$4/100))</f>
        <v>36280</v>
      </c>
      <c r="G44" s="33" t="s">
        <v>70</v>
      </c>
      <c r="H44" s="33" t="s">
        <v>49</v>
      </c>
      <c r="I44" s="53" t="s">
        <v>777</v>
      </c>
      <c r="J44" s="173"/>
    </row>
    <row r="45" spans="1:10" s="2" customFormat="1" ht="12" customHeight="1" x14ac:dyDescent="0.2">
      <c r="A45" s="52" t="s">
        <v>572</v>
      </c>
      <c r="B45" s="33" t="s">
        <v>83</v>
      </c>
      <c r="C45" s="38">
        <v>90</v>
      </c>
      <c r="D45" s="38">
        <v>0</v>
      </c>
      <c r="E45" s="155">
        <v>41920</v>
      </c>
      <c r="F45" s="35">
        <f>(((1-$C$4/100)*E45+(C45*$C$3)+(D45*$D$3))*(1-$F$4/100))</f>
        <v>41920</v>
      </c>
      <c r="G45" s="33" t="s">
        <v>70</v>
      </c>
      <c r="H45" s="33" t="s">
        <v>49</v>
      </c>
      <c r="I45" s="53" t="s">
        <v>777</v>
      </c>
      <c r="J45" s="173"/>
    </row>
    <row r="46" spans="1:10" s="2" customFormat="1" ht="12" customHeight="1" x14ac:dyDescent="0.2">
      <c r="A46" s="52" t="s">
        <v>573</v>
      </c>
      <c r="B46" s="33" t="s">
        <v>83</v>
      </c>
      <c r="C46" s="38">
        <v>43</v>
      </c>
      <c r="D46" s="38">
        <v>0</v>
      </c>
      <c r="E46" s="155">
        <v>27660</v>
      </c>
      <c r="F46" s="35">
        <f t="shared" si="2"/>
        <v>27660</v>
      </c>
      <c r="G46" s="33" t="s">
        <v>70</v>
      </c>
      <c r="H46" s="33" t="s">
        <v>49</v>
      </c>
      <c r="I46" s="53" t="s">
        <v>777</v>
      </c>
      <c r="J46" s="194"/>
    </row>
    <row r="47" spans="1:10" s="2" customFormat="1" ht="12" customHeight="1" x14ac:dyDescent="0.2">
      <c r="A47" s="52" t="s">
        <v>574</v>
      </c>
      <c r="B47" s="33" t="s">
        <v>83</v>
      </c>
      <c r="C47" s="38">
        <v>52</v>
      </c>
      <c r="D47" s="38">
        <v>0</v>
      </c>
      <c r="E47" s="155">
        <v>35490</v>
      </c>
      <c r="F47" s="35">
        <f>(((1-$C$4/100)*E47+(C47*$C$3)+(D47*$D$3))*(1-$F$4/100))</f>
        <v>35490</v>
      </c>
      <c r="G47" s="33" t="s">
        <v>70</v>
      </c>
      <c r="H47" s="33" t="s">
        <v>49</v>
      </c>
      <c r="I47" s="53" t="s">
        <v>777</v>
      </c>
      <c r="J47" s="194"/>
    </row>
    <row r="48" spans="1:10" s="2" customFormat="1" ht="12" customHeight="1" x14ac:dyDescent="0.2">
      <c r="A48" s="52" t="s">
        <v>575</v>
      </c>
      <c r="B48" s="33" t="s">
        <v>83</v>
      </c>
      <c r="C48" s="38">
        <v>61</v>
      </c>
      <c r="D48" s="38">
        <v>0</v>
      </c>
      <c r="E48" s="155">
        <v>39390</v>
      </c>
      <c r="F48" s="35">
        <f>(((1-$C$4/100)*E48+(C48*$C$3)+(D48*$D$3))*(1-$F$4/100))</f>
        <v>39390</v>
      </c>
      <c r="G48" s="33" t="s">
        <v>70</v>
      </c>
      <c r="H48" s="33" t="s">
        <v>49</v>
      </c>
      <c r="I48" s="53" t="s">
        <v>777</v>
      </c>
      <c r="J48" s="194"/>
    </row>
    <row r="49" spans="1:10" s="2" customFormat="1" ht="12" customHeight="1" x14ac:dyDescent="0.2">
      <c r="A49" s="52" t="s">
        <v>576</v>
      </c>
      <c r="B49" s="33" t="s">
        <v>83</v>
      </c>
      <c r="C49" s="38">
        <v>82</v>
      </c>
      <c r="D49" s="38">
        <v>0</v>
      </c>
      <c r="E49" s="155">
        <v>42700</v>
      </c>
      <c r="F49" s="35">
        <f>(((1-$C$4/100)*E49+(C49*$C$3)+(D49*$D$3))*(1-$F$4/100))</f>
        <v>42700</v>
      </c>
      <c r="G49" s="33" t="s">
        <v>70</v>
      </c>
      <c r="H49" s="33" t="s">
        <v>49</v>
      </c>
      <c r="I49" s="53" t="s">
        <v>775</v>
      </c>
      <c r="J49" s="194" t="s">
        <v>846</v>
      </c>
    </row>
    <row r="50" spans="1:10" s="2" customFormat="1" ht="12" customHeight="1" x14ac:dyDescent="0.2">
      <c r="A50" s="52" t="s">
        <v>577</v>
      </c>
      <c r="B50" s="33" t="s">
        <v>83</v>
      </c>
      <c r="C50" s="38">
        <v>118</v>
      </c>
      <c r="D50" s="38">
        <v>0</v>
      </c>
      <c r="E50" s="155">
        <v>53930</v>
      </c>
      <c r="F50" s="35">
        <f>(((1-$C$4/100)*E50+(C50*$C$3)+(D50*$D$3))*(1-$F$4/100))</f>
        <v>53930</v>
      </c>
      <c r="G50" s="33" t="s">
        <v>70</v>
      </c>
      <c r="H50" s="33" t="s">
        <v>49</v>
      </c>
      <c r="I50" s="53" t="s">
        <v>777</v>
      </c>
      <c r="J50" s="194"/>
    </row>
    <row r="51" spans="1:10" s="2" customFormat="1" ht="12" customHeight="1" x14ac:dyDescent="0.2">
      <c r="A51" s="52" t="s">
        <v>578</v>
      </c>
      <c r="B51" s="33" t="s">
        <v>83</v>
      </c>
      <c r="C51" s="38">
        <v>51</v>
      </c>
      <c r="D51" s="38">
        <v>0</v>
      </c>
      <c r="E51" s="155">
        <v>31220</v>
      </c>
      <c r="F51" s="35">
        <f t="shared" si="2"/>
        <v>31220</v>
      </c>
      <c r="G51" s="33" t="s">
        <v>70</v>
      </c>
      <c r="H51" s="33" t="s">
        <v>49</v>
      </c>
      <c r="I51" s="53" t="s">
        <v>777</v>
      </c>
      <c r="J51" s="194"/>
    </row>
    <row r="52" spans="1:10" s="2" customFormat="1" ht="12" customHeight="1" x14ac:dyDescent="0.2">
      <c r="A52" s="52" t="s">
        <v>579</v>
      </c>
      <c r="B52" s="33" t="s">
        <v>83</v>
      </c>
      <c r="C52" s="38">
        <v>61</v>
      </c>
      <c r="D52" s="38">
        <v>0</v>
      </c>
      <c r="E52" s="155">
        <v>41900</v>
      </c>
      <c r="F52" s="35">
        <f>(((1-$C$4/100)*E52+(C52*$C$3)+(D52*$D$3))*(1-$F$4/100))</f>
        <v>41900</v>
      </c>
      <c r="G52" s="33" t="s">
        <v>70</v>
      </c>
      <c r="H52" s="33" t="s">
        <v>49</v>
      </c>
      <c r="I52" s="53" t="s">
        <v>775</v>
      </c>
      <c r="J52" s="194" t="s">
        <v>845</v>
      </c>
    </row>
    <row r="53" spans="1:10" s="2" customFormat="1" ht="12" customHeight="1" x14ac:dyDescent="0.2">
      <c r="A53" s="52" t="s">
        <v>580</v>
      </c>
      <c r="B53" s="33" t="s">
        <v>83</v>
      </c>
      <c r="C53" s="38">
        <v>75</v>
      </c>
      <c r="D53" s="38">
        <v>0</v>
      </c>
      <c r="E53" s="155">
        <v>44660</v>
      </c>
      <c r="F53" s="35">
        <f>(((1-$C$4/100)*E53+(C53*$C$3)+(D53*$D$3))*(1-$F$4/100))</f>
        <v>44660</v>
      </c>
      <c r="G53" s="33" t="s">
        <v>70</v>
      </c>
      <c r="H53" s="33" t="s">
        <v>49</v>
      </c>
      <c r="I53" s="53" t="s">
        <v>775</v>
      </c>
      <c r="J53" s="194" t="s">
        <v>845</v>
      </c>
    </row>
    <row r="54" spans="1:10" s="2" customFormat="1" ht="12" customHeight="1" x14ac:dyDescent="0.2">
      <c r="A54" s="52" t="s">
        <v>581</v>
      </c>
      <c r="B54" s="33" t="s">
        <v>83</v>
      </c>
      <c r="C54" s="38">
        <v>101</v>
      </c>
      <c r="D54" s="38">
        <v>0</v>
      </c>
      <c r="E54" s="155">
        <v>44240</v>
      </c>
      <c r="F54" s="35">
        <f>(((1-$C$4/100)*E54+(C54*$C$3)+(D54*$D$3))*(1-$F$4/100))</f>
        <v>44240</v>
      </c>
      <c r="G54" s="33" t="s">
        <v>70</v>
      </c>
      <c r="H54" s="33" t="s">
        <v>49</v>
      </c>
      <c r="I54" s="53" t="s">
        <v>775</v>
      </c>
      <c r="J54" s="194" t="s">
        <v>845</v>
      </c>
    </row>
    <row r="55" spans="1:10" s="2" customFormat="1" ht="12" customHeight="1" x14ac:dyDescent="0.2">
      <c r="A55" s="52" t="s">
        <v>582</v>
      </c>
      <c r="B55" s="33" t="s">
        <v>83</v>
      </c>
      <c r="C55" s="38">
        <v>147</v>
      </c>
      <c r="D55" s="38">
        <v>0</v>
      </c>
      <c r="E55" s="155">
        <v>59680</v>
      </c>
      <c r="F55" s="35">
        <f>(((1-$C$4/100)*E55+(C55*$C$3)+(D55*$D$3))*(1-$F$4/100))</f>
        <v>59680</v>
      </c>
      <c r="G55" s="33" t="s">
        <v>70</v>
      </c>
      <c r="H55" s="33" t="s">
        <v>49</v>
      </c>
      <c r="I55" s="53" t="s">
        <v>775</v>
      </c>
      <c r="J55" s="194" t="s">
        <v>845</v>
      </c>
    </row>
    <row r="56" spans="1:10" s="2" customFormat="1" ht="12" customHeight="1" x14ac:dyDescent="0.2">
      <c r="A56" s="52" t="s">
        <v>583</v>
      </c>
      <c r="B56" s="33" t="s">
        <v>83</v>
      </c>
      <c r="C56" s="38">
        <v>59</v>
      </c>
      <c r="D56" s="38">
        <v>0</v>
      </c>
      <c r="E56" s="155">
        <v>31520</v>
      </c>
      <c r="F56" s="35">
        <f t="shared" si="2"/>
        <v>31520</v>
      </c>
      <c r="G56" s="33" t="s">
        <v>70</v>
      </c>
      <c r="H56" s="33" t="s">
        <v>49</v>
      </c>
      <c r="I56" s="53" t="s">
        <v>777</v>
      </c>
      <c r="J56" s="173"/>
    </row>
    <row r="57" spans="1:10" s="2" customFormat="1" ht="12" customHeight="1" x14ac:dyDescent="0.2">
      <c r="A57" s="52" t="s">
        <v>584</v>
      </c>
      <c r="B57" s="33" t="s">
        <v>83</v>
      </c>
      <c r="C57" s="38">
        <v>74</v>
      </c>
      <c r="D57" s="38">
        <v>0</v>
      </c>
      <c r="E57" s="155">
        <v>44900</v>
      </c>
      <c r="F57" s="35">
        <f>(((1-$C$4/100)*E57+(C57*$C$3)+(D57*$D$3))*(1-$F$4/100))</f>
        <v>44900</v>
      </c>
      <c r="G57" s="33" t="s">
        <v>70</v>
      </c>
      <c r="H57" s="33" t="s">
        <v>49</v>
      </c>
      <c r="I57" s="53" t="s">
        <v>777</v>
      </c>
      <c r="J57" s="173"/>
    </row>
    <row r="58" spans="1:10" s="2" customFormat="1" ht="12" customHeight="1" x14ac:dyDescent="0.2">
      <c r="A58" s="52" t="s">
        <v>585</v>
      </c>
      <c r="B58" s="33" t="s">
        <v>83</v>
      </c>
      <c r="C58" s="38">
        <v>89</v>
      </c>
      <c r="D58" s="38">
        <v>0</v>
      </c>
      <c r="E58" s="155">
        <v>50210</v>
      </c>
      <c r="F58" s="35">
        <f>(((1-$C$4/100)*E58+(C58*$C$3)+(D58*$D$3))*(1-$F$4/100))</f>
        <v>50210</v>
      </c>
      <c r="G58" s="33" t="s">
        <v>70</v>
      </c>
      <c r="H58" s="33" t="s">
        <v>49</v>
      </c>
      <c r="I58" s="53" t="s">
        <v>775</v>
      </c>
      <c r="J58" s="194" t="s">
        <v>849</v>
      </c>
    </row>
    <row r="59" spans="1:10" s="2" customFormat="1" ht="12" customHeight="1" x14ac:dyDescent="0.2">
      <c r="A59" s="52" t="s">
        <v>586</v>
      </c>
      <c r="B59" s="33" t="s">
        <v>83</v>
      </c>
      <c r="C59" s="38">
        <v>121</v>
      </c>
      <c r="D59" s="38">
        <v>0</v>
      </c>
      <c r="E59" s="155">
        <v>56560</v>
      </c>
      <c r="F59" s="35">
        <f>(((1-$C$4/100)*E59+(C59*$C$3)+(D59*$D$3))*(1-$F$4/100))</f>
        <v>56560</v>
      </c>
      <c r="G59" s="33" t="s">
        <v>70</v>
      </c>
      <c r="H59" s="33" t="s">
        <v>49</v>
      </c>
      <c r="I59" s="53" t="s">
        <v>777</v>
      </c>
      <c r="J59" s="194"/>
    </row>
    <row r="60" spans="1:10" s="2" customFormat="1" ht="12" customHeight="1" x14ac:dyDescent="0.2">
      <c r="A60" s="52" t="s">
        <v>587</v>
      </c>
      <c r="B60" s="33" t="s">
        <v>83</v>
      </c>
      <c r="C60" s="38">
        <v>178</v>
      </c>
      <c r="D60" s="38">
        <v>0</v>
      </c>
      <c r="E60" s="155">
        <v>78010</v>
      </c>
      <c r="F60" s="35">
        <f>(((1-$C$4/100)*E60+(C60*$C$3)+(D60*$D$3))*(1-$F$4/100))</f>
        <v>78010</v>
      </c>
      <c r="G60" s="33" t="s">
        <v>70</v>
      </c>
      <c r="H60" s="33" t="s">
        <v>49</v>
      </c>
      <c r="I60" s="53" t="s">
        <v>777</v>
      </c>
      <c r="J60" s="173"/>
    </row>
    <row r="61" spans="1:10" s="2" customFormat="1" ht="12" customHeight="1" x14ac:dyDescent="0.2">
      <c r="A61" s="52" t="s">
        <v>588</v>
      </c>
      <c r="B61" s="33" t="s">
        <v>83</v>
      </c>
      <c r="C61" s="38">
        <v>71</v>
      </c>
      <c r="D61" s="38">
        <v>0</v>
      </c>
      <c r="E61" s="155">
        <v>41340</v>
      </c>
      <c r="F61" s="35">
        <f t="shared" si="2"/>
        <v>41340</v>
      </c>
      <c r="G61" s="33" t="s">
        <v>70</v>
      </c>
      <c r="H61" s="33" t="s">
        <v>49</v>
      </c>
      <c r="I61" s="53" t="s">
        <v>777</v>
      </c>
      <c r="J61" s="173"/>
    </row>
    <row r="62" spans="1:10" s="2" customFormat="1" ht="12" customHeight="1" x14ac:dyDescent="0.2">
      <c r="A62" s="52" t="s">
        <v>589</v>
      </c>
      <c r="B62" s="33" t="s">
        <v>83</v>
      </c>
      <c r="C62" s="38">
        <v>90</v>
      </c>
      <c r="D62" s="38">
        <v>0</v>
      </c>
      <c r="E62" s="155">
        <v>49000</v>
      </c>
      <c r="F62" s="35">
        <f>(((1-$C$4/100)*E62+(C62*$C$3)+(D62*$D$3))*(1-$F$4/100))</f>
        <v>49000</v>
      </c>
      <c r="G62" s="33" t="s">
        <v>70</v>
      </c>
      <c r="H62" s="33" t="s">
        <v>49</v>
      </c>
      <c r="I62" s="53" t="s">
        <v>777</v>
      </c>
      <c r="J62" s="194"/>
    </row>
    <row r="63" spans="1:10" s="2" customFormat="1" ht="12" customHeight="1" x14ac:dyDescent="0.2">
      <c r="A63" s="52" t="s">
        <v>590</v>
      </c>
      <c r="B63" s="33" t="s">
        <v>83</v>
      </c>
      <c r="C63" s="38">
        <v>112</v>
      </c>
      <c r="D63" s="38">
        <v>0</v>
      </c>
      <c r="E63" s="155">
        <v>55920</v>
      </c>
      <c r="F63" s="35">
        <f>(((1-$C$4/100)*E63+(C63*$C$3)+(D63*$D$3))*(1-$F$4/100))</f>
        <v>55920</v>
      </c>
      <c r="G63" s="33" t="s">
        <v>70</v>
      </c>
      <c r="H63" s="33" t="s">
        <v>49</v>
      </c>
      <c r="I63" s="53" t="s">
        <v>777</v>
      </c>
      <c r="J63" s="194"/>
    </row>
    <row r="64" spans="1:10" s="2" customFormat="1" ht="12" customHeight="1" x14ac:dyDescent="0.2">
      <c r="A64" s="52" t="s">
        <v>591</v>
      </c>
      <c r="B64" s="33" t="s">
        <v>83</v>
      </c>
      <c r="C64" s="38">
        <v>155</v>
      </c>
      <c r="D64" s="38">
        <v>0</v>
      </c>
      <c r="E64" s="155">
        <v>68880</v>
      </c>
      <c r="F64" s="35">
        <f>(((1-$C$4/100)*E64+(C64*$C$3)+(D64*$D$3))*(1-$F$4/100))</f>
        <v>68880</v>
      </c>
      <c r="G64" s="33" t="s">
        <v>70</v>
      </c>
      <c r="H64" s="33" t="s">
        <v>49</v>
      </c>
      <c r="I64" s="53" t="s">
        <v>777</v>
      </c>
      <c r="J64" s="194"/>
    </row>
    <row r="65" spans="1:10" s="2" customFormat="1" ht="12" customHeight="1" x14ac:dyDescent="0.2">
      <c r="A65" s="52" t="s">
        <v>592</v>
      </c>
      <c r="B65" s="33" t="s">
        <v>83</v>
      </c>
      <c r="C65" s="38">
        <v>232</v>
      </c>
      <c r="D65" s="38">
        <v>0</v>
      </c>
      <c r="E65" s="155">
        <v>91100</v>
      </c>
      <c r="F65" s="35">
        <f>(((1-$C$4/100)*E65+(C65*$C$3)+(D65*$D$3))*(1-$F$4/100))</f>
        <v>91100</v>
      </c>
      <c r="G65" s="33" t="s">
        <v>70</v>
      </c>
      <c r="H65" s="33" t="s">
        <v>49</v>
      </c>
      <c r="I65" s="53" t="s">
        <v>777</v>
      </c>
      <c r="J65" s="173"/>
    </row>
    <row r="66" spans="1:10" s="2" customFormat="1" ht="12" customHeight="1" x14ac:dyDescent="0.2">
      <c r="A66" s="52" t="s">
        <v>593</v>
      </c>
      <c r="B66" s="33" t="s">
        <v>83</v>
      </c>
      <c r="C66" s="38">
        <v>108</v>
      </c>
      <c r="D66" s="38">
        <v>0</v>
      </c>
      <c r="E66" s="155">
        <v>55260</v>
      </c>
      <c r="F66" s="35">
        <f t="shared" si="2"/>
        <v>55260</v>
      </c>
      <c r="G66" s="33" t="s">
        <v>70</v>
      </c>
      <c r="H66" s="33" t="s">
        <v>49</v>
      </c>
      <c r="I66" s="53" t="s">
        <v>777</v>
      </c>
      <c r="J66" s="173"/>
    </row>
    <row r="67" spans="1:10" s="2" customFormat="1" ht="12" customHeight="1" x14ac:dyDescent="0.2">
      <c r="A67" s="52" t="s">
        <v>594</v>
      </c>
      <c r="B67" s="33" t="s">
        <v>83</v>
      </c>
      <c r="C67" s="38">
        <v>144</v>
      </c>
      <c r="D67" s="38">
        <v>0</v>
      </c>
      <c r="E67" s="155">
        <v>75280</v>
      </c>
      <c r="F67" s="35">
        <f>(((1-$C$4/100)*E67+(C67*$C$3)+(D67*$D$3))*(1-$F$4/100))</f>
        <v>75280</v>
      </c>
      <c r="G67" s="33" t="s">
        <v>70</v>
      </c>
      <c r="H67" s="33" t="s">
        <v>49</v>
      </c>
      <c r="I67" s="53" t="s">
        <v>775</v>
      </c>
      <c r="J67" s="194" t="s">
        <v>847</v>
      </c>
    </row>
    <row r="68" spans="1:10" s="2" customFormat="1" ht="12" customHeight="1" x14ac:dyDescent="0.2">
      <c r="A68" s="52" t="s">
        <v>595</v>
      </c>
      <c r="B68" s="33" t="s">
        <v>83</v>
      </c>
      <c r="C68" s="38">
        <v>176</v>
      </c>
      <c r="D68" s="38">
        <v>0</v>
      </c>
      <c r="E68" s="155">
        <v>86190</v>
      </c>
      <c r="F68" s="35">
        <f>(((1-$C$4/100)*E68+(C68*$C$3)+(D68*$D$3))*(1-$F$4/100))</f>
        <v>86190</v>
      </c>
      <c r="G68" s="33" t="s">
        <v>70</v>
      </c>
      <c r="H68" s="33" t="s">
        <v>49</v>
      </c>
      <c r="I68" s="53" t="s">
        <v>777</v>
      </c>
      <c r="J68" s="194"/>
    </row>
    <row r="69" spans="1:10" s="2" customFormat="1" ht="12" customHeight="1" x14ac:dyDescent="0.2">
      <c r="A69" s="52" t="s">
        <v>596</v>
      </c>
      <c r="B69" s="33" t="s">
        <v>83</v>
      </c>
      <c r="C69" s="38">
        <v>245</v>
      </c>
      <c r="D69" s="38">
        <v>0</v>
      </c>
      <c r="E69" s="155">
        <v>103590</v>
      </c>
      <c r="F69" s="35">
        <f>(((1-$C$4/100)*E69+(C69*$C$3)+(D69*$D$3))*(1-$F$4/100))</f>
        <v>103590</v>
      </c>
      <c r="G69" s="33" t="s">
        <v>70</v>
      </c>
      <c r="H69" s="33" t="s">
        <v>49</v>
      </c>
      <c r="I69" s="53" t="s">
        <v>777</v>
      </c>
      <c r="J69" s="173"/>
    </row>
    <row r="70" spans="1:10" s="2" customFormat="1" ht="12" customHeight="1" x14ac:dyDescent="0.2">
      <c r="A70" s="52" t="s">
        <v>597</v>
      </c>
      <c r="B70" s="33" t="s">
        <v>83</v>
      </c>
      <c r="C70" s="38">
        <v>377</v>
      </c>
      <c r="D70" s="38">
        <v>0</v>
      </c>
      <c r="E70" s="155">
        <v>146260</v>
      </c>
      <c r="F70" s="35">
        <f>(((1-$C$4/100)*E70+(C70*$C$3)+(D70*$D$3))*(1-$F$4/100))</f>
        <v>146260</v>
      </c>
      <c r="G70" s="33" t="s">
        <v>70</v>
      </c>
      <c r="H70" s="33" t="s">
        <v>49</v>
      </c>
      <c r="I70" s="53" t="s">
        <v>777</v>
      </c>
      <c r="J70" s="173"/>
    </row>
    <row r="71" spans="1:10" s="2" customFormat="1" ht="12" customHeight="1" x14ac:dyDescent="0.2">
      <c r="A71" s="52" t="s">
        <v>598</v>
      </c>
      <c r="B71" s="33" t="s">
        <v>83</v>
      </c>
      <c r="C71" s="38">
        <v>154</v>
      </c>
      <c r="D71" s="38">
        <v>0</v>
      </c>
      <c r="E71" s="155">
        <v>78530</v>
      </c>
      <c r="F71" s="35">
        <f t="shared" si="2"/>
        <v>78530</v>
      </c>
      <c r="G71" s="33" t="s">
        <v>70</v>
      </c>
      <c r="H71" s="33" t="s">
        <v>49</v>
      </c>
      <c r="I71" s="53" t="s">
        <v>777</v>
      </c>
      <c r="J71" s="173"/>
    </row>
    <row r="72" spans="1:10" s="2" customFormat="1" ht="12" customHeight="1" x14ac:dyDescent="0.2">
      <c r="A72" s="52" t="s">
        <v>599</v>
      </c>
      <c r="B72" s="33" t="s">
        <v>83</v>
      </c>
      <c r="C72" s="38">
        <v>207</v>
      </c>
      <c r="D72" s="38">
        <v>0</v>
      </c>
      <c r="E72" s="155">
        <v>92430</v>
      </c>
      <c r="F72" s="35">
        <f t="shared" si="2"/>
        <v>92430</v>
      </c>
      <c r="G72" s="33" t="s">
        <v>70</v>
      </c>
      <c r="H72" s="33" t="s">
        <v>49</v>
      </c>
      <c r="I72" s="53" t="s">
        <v>777</v>
      </c>
      <c r="J72" s="173"/>
    </row>
    <row r="73" spans="1:10" s="2" customFormat="1" ht="12" customHeight="1" x14ac:dyDescent="0.2">
      <c r="A73" s="52" t="s">
        <v>600</v>
      </c>
      <c r="B73" s="33" t="s">
        <v>83</v>
      </c>
      <c r="C73" s="38">
        <v>257</v>
      </c>
      <c r="D73" s="38">
        <v>0</v>
      </c>
      <c r="E73" s="155">
        <v>115320</v>
      </c>
      <c r="F73" s="35">
        <f t="shared" si="2"/>
        <v>115320</v>
      </c>
      <c r="G73" s="33" t="s">
        <v>70</v>
      </c>
      <c r="H73" s="33" t="s">
        <v>49</v>
      </c>
      <c r="I73" s="53" t="s">
        <v>777</v>
      </c>
      <c r="J73" s="173"/>
    </row>
    <row r="74" spans="1:10" s="2" customFormat="1" ht="12" customHeight="1" x14ac:dyDescent="0.2">
      <c r="A74" s="52" t="s">
        <v>601</v>
      </c>
      <c r="B74" s="33" t="s">
        <v>83</v>
      </c>
      <c r="C74" s="38">
        <v>363</v>
      </c>
      <c r="D74" s="38">
        <v>0</v>
      </c>
      <c r="E74" s="155">
        <v>142920</v>
      </c>
      <c r="F74" s="35">
        <f t="shared" si="2"/>
        <v>142920</v>
      </c>
      <c r="G74" s="33" t="s">
        <v>70</v>
      </c>
      <c r="H74" s="33" t="s">
        <v>49</v>
      </c>
      <c r="I74" s="53" t="s">
        <v>777</v>
      </c>
      <c r="J74" s="173"/>
    </row>
    <row r="75" spans="1:10" s="2" customFormat="1" ht="12" customHeight="1" x14ac:dyDescent="0.2">
      <c r="A75" s="41"/>
      <c r="B75" s="46"/>
      <c r="C75" s="47"/>
      <c r="D75" s="4"/>
      <c r="E75" s="140"/>
      <c r="F75" s="5"/>
      <c r="H75" s="16"/>
      <c r="I75" s="5"/>
    </row>
    <row r="76" spans="1:10" ht="12" customHeight="1" x14ac:dyDescent="0.2">
      <c r="A76" s="177" t="s">
        <v>105</v>
      </c>
      <c r="B76" s="45"/>
    </row>
    <row r="77" spans="1:10" ht="12" customHeight="1" x14ac:dyDescent="0.2">
      <c r="A77" s="76"/>
    </row>
    <row r="78" spans="1:10" ht="12" customHeight="1" x14ac:dyDescent="0.2">
      <c r="A78" s="82" t="s">
        <v>776</v>
      </c>
    </row>
    <row r="79" spans="1:10" ht="12" customHeight="1" x14ac:dyDescent="0.2">
      <c r="A79" s="82" t="s">
        <v>778</v>
      </c>
    </row>
    <row r="80" spans="1:10" ht="12" customHeight="1" x14ac:dyDescent="0.2">
      <c r="A80" s="44"/>
      <c r="B80" s="82"/>
    </row>
  </sheetData>
  <sheetProtection algorithmName="SHA-512" hashValue="bDqalN980nZ25Y6Y+9p9MkqOXrA5u46kFFDqr5OPCt3G1apZw/K0SnQoXUbFgXIklNoNuURrgKsF7V3nU0fQDg==" saltValue="3SCP9ShQNZ7chDP5lNohzQ==" spinCount="100000" sheet="1" objects="1" scenarios="1"/>
  <autoFilter ref="A5:J5" xr:uid="{00000000-0009-0000-0000-000006000000}"/>
  <customSheetViews>
    <customSheetView guid="{DCA99CA0-D9CB-11D6-B706-0000E83F46E3}" showPageBreaks="1" printArea="1" showAutoFilter="1" showRuler="0" topLeftCell="G1">
      <pane ySplit="5" topLeftCell="A38" activePane="bottomLeft" state="frozen"/>
      <selection pane="bottomLeft" activeCell="J42" sqref="J42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  <autoFilter ref="B1:J1" xr:uid="{4B519411-6692-4908-8AAF-3FA5EF716FD2}"/>
    </customSheetView>
  </customSheetViews>
  <phoneticPr fontId="7" type="noConversion"/>
  <conditionalFormatting sqref="I6:I39">
    <cfRule type="cellIs" dxfId="207" priority="1" operator="equal">
      <formula>"S/Z"</formula>
    </cfRule>
    <cfRule type="cellIs" dxfId="206" priority="2" operator="equal">
      <formula>"Z"</formula>
    </cfRule>
    <cfRule type="cellIs" dxfId="205" priority="3" operator="equal">
      <formula>"S (Z)"</formula>
    </cfRule>
    <cfRule type="cellIs" dxfId="204" priority="4" operator="equal">
      <formula>"S"</formula>
    </cfRule>
  </conditionalFormatting>
  <conditionalFormatting sqref="I41:I74">
    <cfRule type="cellIs" dxfId="203" priority="25" operator="equal">
      <formula>"S/Z"</formula>
    </cfRule>
    <cfRule type="cellIs" dxfId="202" priority="26" operator="equal">
      <formula>"Z"</formula>
    </cfRule>
    <cfRule type="cellIs" dxfId="201" priority="27" operator="equal">
      <formula>"S (Z)"</formula>
    </cfRule>
    <cfRule type="cellIs" dxfId="200" priority="28" operator="equal">
      <formula>"S"</formula>
    </cfRule>
  </conditionalFormatting>
  <hyperlinks>
    <hyperlink ref="F1" location="UVOD!A1" display="UVOD!A1" xr:uid="{00000000-0004-0000-0600-000000000000}"/>
  </hyperlinks>
  <printOptions horizontalCentered="1" gridLines="1"/>
  <pageMargins left="0.19685039370078741" right="0.19685039370078741" top="0.56000000000000005" bottom="0.19685039370078741" header="0.11811023622047245" footer="0.11811023622047245"/>
  <pageSetup paperSize="9" scale="44" orientation="landscape" horizontalDpi="300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tabColor theme="8"/>
  </sheetPr>
  <dimension ref="A1:K26"/>
  <sheetViews>
    <sheetView showGridLines="0" showRowColHeaders="0" zoomScaleNormal="100" workbookViewId="0">
      <pane xSplit="1" ySplit="5" topLeftCell="B6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40625" defaultRowHeight="12" customHeight="1" x14ac:dyDescent="0.2"/>
  <cols>
    <col min="1" max="1" width="41.28515625" style="41" customWidth="1"/>
    <col min="2" max="2" width="15.42578125" style="20" bestFit="1" customWidth="1"/>
    <col min="3" max="3" width="8.7109375" style="7" customWidth="1"/>
    <col min="4" max="4" width="8.7109375" style="1" customWidth="1"/>
    <col min="5" max="5" width="9.7109375" style="140" customWidth="1"/>
    <col min="6" max="6" width="9.7109375" style="6" customWidth="1"/>
    <col min="7" max="7" width="3.7109375" style="1" customWidth="1"/>
    <col min="8" max="8" width="4.85546875" style="18" customWidth="1"/>
    <col min="9" max="9" width="8.85546875" style="136" bestFit="1" customWidth="1"/>
    <col min="10" max="10" width="35.28515625" style="165" bestFit="1" customWidth="1"/>
    <col min="11" max="16384" width="9.140625" style="1"/>
  </cols>
  <sheetData>
    <row r="1" spans="1:11" ht="15" customHeight="1" thickBot="1" x14ac:dyDescent="0.25">
      <c r="A1" s="42"/>
      <c r="B1" s="24"/>
      <c r="C1" s="29"/>
      <c r="D1" s="25"/>
      <c r="E1" s="139"/>
      <c r="F1" s="178" t="s">
        <v>782</v>
      </c>
      <c r="G1" s="24"/>
      <c r="H1" s="28"/>
      <c r="I1" s="28"/>
    </row>
    <row r="2" spans="1:11" s="60" customFormat="1" ht="13.5" customHeight="1" x14ac:dyDescent="0.2">
      <c r="A2" s="56"/>
      <c r="B2" s="57"/>
      <c r="C2" s="54" t="s">
        <v>975</v>
      </c>
      <c r="D2" s="54" t="s">
        <v>976</v>
      </c>
      <c r="E2" s="54"/>
      <c r="F2" s="59"/>
      <c r="G2" s="57"/>
      <c r="H2" s="57"/>
      <c r="I2" s="57"/>
      <c r="J2" s="170"/>
    </row>
    <row r="3" spans="1:11" s="60" customFormat="1" ht="13.5" customHeight="1" x14ac:dyDescent="0.2">
      <c r="A3" s="62"/>
      <c r="B3" s="179" t="s">
        <v>818</v>
      </c>
      <c r="C3" s="114">
        <f>UVOD!$D$5</f>
        <v>0</v>
      </c>
      <c r="D3" s="115">
        <f>UVOD!E5</f>
        <v>0</v>
      </c>
      <c r="E3" s="58"/>
      <c r="F3" s="57"/>
      <c r="G3" s="63"/>
      <c r="I3" s="166"/>
      <c r="J3" s="170"/>
    </row>
    <row r="4" spans="1:11" s="60" customFormat="1" ht="13.5" customHeight="1" thickBot="1" x14ac:dyDescent="0.25">
      <c r="A4" s="56"/>
      <c r="B4" s="187" t="s">
        <v>819</v>
      </c>
      <c r="C4" s="116">
        <f>UVOD!$D$15</f>
        <v>0</v>
      </c>
      <c r="D4" s="278"/>
      <c r="E4" s="190" t="s">
        <v>820</v>
      </c>
      <c r="F4" s="117">
        <f>UVOD!D6</f>
        <v>0</v>
      </c>
      <c r="G4" s="63"/>
      <c r="I4" s="59"/>
      <c r="J4" s="170"/>
    </row>
    <row r="5" spans="1:11" ht="85.5" customHeight="1" thickBot="1" x14ac:dyDescent="0.25">
      <c r="A5" s="180" t="s">
        <v>38</v>
      </c>
      <c r="B5" s="189" t="s">
        <v>74</v>
      </c>
      <c r="C5" s="185" t="s">
        <v>533</v>
      </c>
      <c r="D5" s="185" t="s">
        <v>532</v>
      </c>
      <c r="E5" s="181" t="s">
        <v>472</v>
      </c>
      <c r="F5" s="182" t="s">
        <v>473</v>
      </c>
      <c r="G5" s="183" t="s">
        <v>39</v>
      </c>
      <c r="H5" s="183" t="s">
        <v>40</v>
      </c>
      <c r="I5" s="186" t="s">
        <v>75</v>
      </c>
      <c r="J5" s="184" t="s">
        <v>779</v>
      </c>
    </row>
    <row r="6" spans="1:11" ht="12" customHeight="1" x14ac:dyDescent="0.2">
      <c r="A6" s="240" t="s">
        <v>980</v>
      </c>
      <c r="B6" s="241" t="s">
        <v>828</v>
      </c>
      <c r="C6" s="243">
        <v>0</v>
      </c>
      <c r="D6" s="243">
        <v>144</v>
      </c>
      <c r="E6" s="244" t="s">
        <v>965</v>
      </c>
      <c r="F6" s="35" t="s">
        <v>965</v>
      </c>
      <c r="G6" s="33" t="s">
        <v>70</v>
      </c>
      <c r="H6" s="33" t="s">
        <v>49</v>
      </c>
      <c r="I6" s="53" t="s">
        <v>777</v>
      </c>
      <c r="J6" s="173"/>
      <c r="K6" s="261"/>
    </row>
    <row r="7" spans="1:11" ht="12" customHeight="1" x14ac:dyDescent="0.2">
      <c r="A7" s="52" t="s">
        <v>149</v>
      </c>
      <c r="B7" s="33" t="s">
        <v>828</v>
      </c>
      <c r="C7" s="38">
        <v>0</v>
      </c>
      <c r="D7" s="38">
        <v>120</v>
      </c>
      <c r="E7" s="244">
        <v>34250</v>
      </c>
      <c r="F7" s="35">
        <f>(((1-$C$4/100)*E7+(C7*$C$3)+(D7*$D$3))*(1-$F$4/100))</f>
        <v>34250</v>
      </c>
      <c r="G7" s="33" t="s">
        <v>70</v>
      </c>
      <c r="H7" s="33" t="s">
        <v>49</v>
      </c>
      <c r="I7" s="53" t="s">
        <v>777</v>
      </c>
      <c r="J7" s="173"/>
      <c r="K7" s="261"/>
    </row>
    <row r="8" spans="1:11" ht="12" customHeight="1" x14ac:dyDescent="0.2">
      <c r="A8" s="52" t="s">
        <v>150</v>
      </c>
      <c r="B8" s="33" t="s">
        <v>828</v>
      </c>
      <c r="C8" s="38">
        <v>0</v>
      </c>
      <c r="D8" s="38">
        <v>192</v>
      </c>
      <c r="E8" s="244">
        <v>42600</v>
      </c>
      <c r="F8" s="35">
        <f>(((1-$C$4/100)*E8+(C8*$C$3)+(D8*$D$3))*(1-$F$4/100))</f>
        <v>42600</v>
      </c>
      <c r="G8" s="33" t="s">
        <v>70</v>
      </c>
      <c r="H8" s="33" t="s">
        <v>49</v>
      </c>
      <c r="I8" s="53" t="s">
        <v>775</v>
      </c>
      <c r="J8" s="173" t="s">
        <v>812</v>
      </c>
      <c r="K8" s="261"/>
    </row>
    <row r="9" spans="1:11" ht="12" customHeight="1" x14ac:dyDescent="0.2">
      <c r="A9" s="52" t="s">
        <v>151</v>
      </c>
      <c r="B9" s="33" t="s">
        <v>828</v>
      </c>
      <c r="C9" s="38">
        <v>0</v>
      </c>
      <c r="D9" s="38">
        <v>150</v>
      </c>
      <c r="E9" s="244" t="s">
        <v>965</v>
      </c>
      <c r="F9" s="35" t="s">
        <v>965</v>
      </c>
      <c r="G9" s="33" t="s">
        <v>70</v>
      </c>
      <c r="H9" s="33" t="s">
        <v>49</v>
      </c>
      <c r="I9" s="53" t="s">
        <v>777</v>
      </c>
      <c r="J9" s="173"/>
      <c r="K9" s="261"/>
    </row>
    <row r="10" spans="1:11" ht="12" customHeight="1" x14ac:dyDescent="0.2">
      <c r="A10" s="52" t="s">
        <v>152</v>
      </c>
      <c r="B10" s="33" t="s">
        <v>828</v>
      </c>
      <c r="C10" s="38">
        <v>0</v>
      </c>
      <c r="D10" s="38">
        <v>240</v>
      </c>
      <c r="E10" s="244">
        <v>60350</v>
      </c>
      <c r="F10" s="35">
        <f>(((1-$C$4/100)*E10+(C10*$C$3)+(D10*$D$3))*(1-$F$4/100))</f>
        <v>60350</v>
      </c>
      <c r="G10" s="33" t="s">
        <v>70</v>
      </c>
      <c r="H10" s="33" t="s">
        <v>49</v>
      </c>
      <c r="I10" s="53" t="s">
        <v>777</v>
      </c>
      <c r="J10" s="173"/>
      <c r="K10" s="261"/>
    </row>
    <row r="11" spans="1:11" ht="12" customHeight="1" x14ac:dyDescent="0.2">
      <c r="A11" s="52"/>
      <c r="B11" s="33"/>
      <c r="C11" s="38"/>
      <c r="D11" s="38"/>
      <c r="E11" s="244"/>
      <c r="F11" s="35"/>
      <c r="G11" s="33"/>
      <c r="H11" s="33"/>
      <c r="I11" s="160"/>
      <c r="J11" s="173"/>
      <c r="K11" s="261"/>
    </row>
    <row r="12" spans="1:11" ht="12" customHeight="1" x14ac:dyDescent="0.2">
      <c r="A12" s="52" t="s">
        <v>237</v>
      </c>
      <c r="B12" s="33" t="s">
        <v>828</v>
      </c>
      <c r="C12" s="38">
        <v>0</v>
      </c>
      <c r="D12" s="38">
        <v>300</v>
      </c>
      <c r="E12" s="244">
        <v>62000</v>
      </c>
      <c r="F12" s="35">
        <f>(((1-$C$4/100)*E12+(C12*$C$3)+(D12*$D$3))*(1-$F$4/100))</f>
        <v>62000</v>
      </c>
      <c r="G12" s="33" t="s">
        <v>70</v>
      </c>
      <c r="H12" s="33" t="s">
        <v>49</v>
      </c>
      <c r="I12" s="53" t="s">
        <v>775</v>
      </c>
      <c r="J12" s="173" t="s">
        <v>812</v>
      </c>
      <c r="K12" s="261"/>
    </row>
    <row r="13" spans="1:11" ht="12" customHeight="1" x14ac:dyDescent="0.2">
      <c r="A13" s="52" t="s">
        <v>238</v>
      </c>
      <c r="B13" s="33" t="s">
        <v>828</v>
      </c>
      <c r="C13" s="38">
        <v>0</v>
      </c>
      <c r="D13" s="38">
        <v>420</v>
      </c>
      <c r="E13" s="244">
        <v>80500</v>
      </c>
      <c r="F13" s="35">
        <f>(((1-$C$4/100)*E13+(C13*$C$3)+(D13*$D$3))*(1-$F$4/100))</f>
        <v>80500</v>
      </c>
      <c r="G13" s="33" t="s">
        <v>70</v>
      </c>
      <c r="H13" s="33" t="s">
        <v>49</v>
      </c>
      <c r="I13" s="53" t="s">
        <v>775</v>
      </c>
      <c r="J13" s="173" t="s">
        <v>812</v>
      </c>
      <c r="K13" s="261"/>
    </row>
    <row r="14" spans="1:11" ht="12" customHeight="1" x14ac:dyDescent="0.2">
      <c r="A14" s="52" t="s">
        <v>239</v>
      </c>
      <c r="B14" s="33" t="s">
        <v>828</v>
      </c>
      <c r="C14" s="38">
        <v>0</v>
      </c>
      <c r="D14" s="38">
        <v>600</v>
      </c>
      <c r="E14" s="244">
        <v>98200</v>
      </c>
      <c r="F14" s="35">
        <f>(((1-$C$4/100)*E14+(C14*$C$3)+(D14*$D$3))*(1-$F$4/100))</f>
        <v>98200</v>
      </c>
      <c r="G14" s="33" t="s">
        <v>70</v>
      </c>
      <c r="H14" s="33" t="s">
        <v>49</v>
      </c>
      <c r="I14" s="53" t="s">
        <v>775</v>
      </c>
      <c r="J14" s="173" t="s">
        <v>812</v>
      </c>
      <c r="K14" s="261"/>
    </row>
    <row r="15" spans="1:11" ht="12" customHeight="1" x14ac:dyDescent="0.2">
      <c r="A15" s="52" t="s">
        <v>240</v>
      </c>
      <c r="B15" s="33" t="s">
        <v>828</v>
      </c>
      <c r="C15" s="38">
        <v>0</v>
      </c>
      <c r="D15" s="38">
        <v>375</v>
      </c>
      <c r="E15" s="244">
        <v>90000</v>
      </c>
      <c r="F15" s="35">
        <f>(((1-$C$4/100)*E15+(C15*$C$3)+(D15*$D$3))*(1-$F$4/100))</f>
        <v>90000</v>
      </c>
      <c r="G15" s="33" t="s">
        <v>70</v>
      </c>
      <c r="H15" s="33" t="s">
        <v>49</v>
      </c>
      <c r="I15" s="53" t="s">
        <v>777</v>
      </c>
      <c r="J15" s="173"/>
      <c r="K15" s="261"/>
    </row>
    <row r="16" spans="1:11" ht="12" customHeight="1" x14ac:dyDescent="0.2">
      <c r="A16" s="52" t="s">
        <v>241</v>
      </c>
      <c r="B16" s="33" t="s">
        <v>828</v>
      </c>
      <c r="C16" s="38">
        <v>0</v>
      </c>
      <c r="D16" s="38">
        <v>525</v>
      </c>
      <c r="E16" s="244">
        <v>115800</v>
      </c>
      <c r="F16" s="35">
        <f>(((1-$C$4/100)*E16+(C16*$C$3)+(D16*$D$3))*(1-$F$4/100))</f>
        <v>115800</v>
      </c>
      <c r="G16" s="33" t="s">
        <v>70</v>
      </c>
      <c r="H16" s="33" t="s">
        <v>49</v>
      </c>
      <c r="I16" s="53" t="s">
        <v>777</v>
      </c>
      <c r="J16" s="173"/>
      <c r="K16" s="261"/>
    </row>
    <row r="17" spans="1:11" ht="12" customHeight="1" x14ac:dyDescent="0.2">
      <c r="A17" s="52" t="s">
        <v>429</v>
      </c>
      <c r="B17" s="33" t="s">
        <v>828</v>
      </c>
      <c r="C17" s="38">
        <v>0</v>
      </c>
      <c r="D17" s="38">
        <v>750</v>
      </c>
      <c r="E17" s="244" t="s">
        <v>965</v>
      </c>
      <c r="F17" s="35" t="s">
        <v>965</v>
      </c>
      <c r="G17" s="33" t="s">
        <v>70</v>
      </c>
      <c r="H17" s="33" t="s">
        <v>49</v>
      </c>
      <c r="I17" s="53" t="s">
        <v>777</v>
      </c>
      <c r="J17" s="173"/>
      <c r="K17" s="261"/>
    </row>
    <row r="18" spans="1:11" ht="12" customHeight="1" x14ac:dyDescent="0.2">
      <c r="A18" s="52"/>
      <c r="B18" s="33"/>
      <c r="C18" s="38"/>
      <c r="D18" s="38"/>
      <c r="E18" s="244"/>
      <c r="F18" s="35"/>
      <c r="G18" s="33"/>
      <c r="H18" s="33"/>
      <c r="I18" s="160"/>
      <c r="J18" s="173"/>
      <c r="K18" s="261"/>
    </row>
    <row r="19" spans="1:11" ht="12" customHeight="1" x14ac:dyDescent="0.2">
      <c r="A19" s="52" t="s">
        <v>16</v>
      </c>
      <c r="B19" s="33" t="s">
        <v>828</v>
      </c>
      <c r="C19" s="38">
        <v>0</v>
      </c>
      <c r="D19" s="38">
        <v>75</v>
      </c>
      <c r="E19" s="244" t="s">
        <v>965</v>
      </c>
      <c r="F19" s="35" t="s">
        <v>965</v>
      </c>
      <c r="G19" s="33" t="s">
        <v>70</v>
      </c>
      <c r="H19" s="33" t="s">
        <v>49</v>
      </c>
      <c r="I19" s="53" t="s">
        <v>777</v>
      </c>
      <c r="J19" s="174"/>
      <c r="K19" s="261"/>
    </row>
    <row r="20" spans="1:11" ht="12" customHeight="1" x14ac:dyDescent="0.2">
      <c r="A20" s="52" t="s">
        <v>17</v>
      </c>
      <c r="B20" s="33" t="s">
        <v>828</v>
      </c>
      <c r="C20" s="38">
        <v>0</v>
      </c>
      <c r="D20" s="38">
        <v>105</v>
      </c>
      <c r="E20" s="244" t="s">
        <v>965</v>
      </c>
      <c r="F20" s="35" t="s">
        <v>965</v>
      </c>
      <c r="G20" s="33" t="s">
        <v>70</v>
      </c>
      <c r="H20" s="33" t="s">
        <v>49</v>
      </c>
      <c r="I20" s="53" t="s">
        <v>777</v>
      </c>
      <c r="J20" s="174"/>
      <c r="K20" s="261"/>
    </row>
    <row r="21" spans="1:11" ht="12" customHeight="1" x14ac:dyDescent="0.2">
      <c r="A21" s="52" t="s">
        <v>18</v>
      </c>
      <c r="B21" s="33" t="s">
        <v>828</v>
      </c>
      <c r="C21" s="38">
        <v>0</v>
      </c>
      <c r="D21" s="38">
        <v>150</v>
      </c>
      <c r="E21" s="244" t="s">
        <v>965</v>
      </c>
      <c r="F21" s="35" t="s">
        <v>965</v>
      </c>
      <c r="G21" s="33" t="s">
        <v>70</v>
      </c>
      <c r="H21" s="33" t="s">
        <v>49</v>
      </c>
      <c r="I21" s="53" t="s">
        <v>777</v>
      </c>
      <c r="J21" s="174"/>
      <c r="K21" s="261"/>
    </row>
    <row r="23" spans="1:11" ht="12" customHeight="1" x14ac:dyDescent="0.2">
      <c r="A23" s="177" t="s">
        <v>105</v>
      </c>
      <c r="B23" s="45"/>
    </row>
    <row r="24" spans="1:11" ht="12" customHeight="1" x14ac:dyDescent="0.2">
      <c r="A24" s="76"/>
    </row>
    <row r="25" spans="1:11" ht="12" customHeight="1" x14ac:dyDescent="0.2">
      <c r="A25" s="82" t="s">
        <v>776</v>
      </c>
    </row>
    <row r="26" spans="1:11" ht="12" customHeight="1" x14ac:dyDescent="0.2">
      <c r="A26" s="82" t="s">
        <v>778</v>
      </c>
    </row>
  </sheetData>
  <sheetProtection algorithmName="SHA-512" hashValue="dWfAFIkd9xZXzbADszdDErTYTqTm4dN1xxQ3qugVKTHZ2RMeYY7SD6BAzhYdJ3zoZG88f6yObOTW/KRi0G46iA==" saltValue="vy3JOpcjj6rqlTP+TEynzg==" spinCount="100000" sheet="1" objects="1" scenarios="1"/>
  <autoFilter ref="A5:J5" xr:uid="{00000000-0009-0000-0000-000007000000}"/>
  <customSheetViews>
    <customSheetView guid="{DCA99CA0-D9CB-11D6-B706-0000E83F46E3}" showPageBreaks="1" printArea="1" showAutoFilter="1" showRuler="0">
      <pane ySplit="5" topLeftCell="A14" activePane="bottomLeft" state="frozen"/>
      <selection pane="bottomLeft" activeCell="I1" sqref="I1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  <autoFilter ref="B1:J1" xr:uid="{4D4AB545-17FF-4863-BFB7-61D95137CDF2}"/>
    </customSheetView>
  </customSheetViews>
  <phoneticPr fontId="7" type="noConversion"/>
  <conditionalFormatting sqref="I6:I10 I12:I17">
    <cfRule type="cellIs" dxfId="199" priority="15" operator="equal">
      <formula>"S/Z"</formula>
    </cfRule>
    <cfRule type="cellIs" dxfId="198" priority="16" operator="equal">
      <formula>"Z"</formula>
    </cfRule>
    <cfRule type="cellIs" dxfId="197" priority="17" operator="equal">
      <formula>"S (Z)"</formula>
    </cfRule>
    <cfRule type="cellIs" dxfId="196" priority="18" operator="equal">
      <formula>"S"</formula>
    </cfRule>
  </conditionalFormatting>
  <conditionalFormatting sqref="I19:I21">
    <cfRule type="cellIs" dxfId="195" priority="7" operator="equal">
      <formula>"S/Z"</formula>
    </cfRule>
    <cfRule type="cellIs" dxfId="194" priority="8" operator="equal">
      <formula>"Z"</formula>
    </cfRule>
    <cfRule type="cellIs" dxfId="193" priority="9" operator="equal">
      <formula>"S (Z)"</formula>
    </cfRule>
    <cfRule type="cellIs" dxfId="192" priority="10" operator="equal">
      <formula>"S"</formula>
    </cfRule>
  </conditionalFormatting>
  <hyperlinks>
    <hyperlink ref="F1" location="UVOD!A1" display="UVOD!A1" xr:uid="{00000000-0004-0000-0700-000000000000}"/>
  </hyperlinks>
  <printOptions horizontalCentered="1" gridLines="1"/>
  <pageMargins left="0.19685039370078741" right="0.19685039370078741" top="0.19685039370078741" bottom="0.19685039370078741" header="0.11811023622047245" footer="0.11811023622047245"/>
  <pageSetup paperSize="9" scale="80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tabColor theme="8"/>
  </sheetPr>
  <dimension ref="A1:K37"/>
  <sheetViews>
    <sheetView showGridLines="0" showRowColHeaders="0" zoomScaleNormal="100" workbookViewId="0">
      <pane xSplit="1" ySplit="5" topLeftCell="B6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40625" defaultRowHeight="12" customHeight="1" x14ac:dyDescent="0.2"/>
  <cols>
    <col min="1" max="1" width="41.28515625" style="1" customWidth="1"/>
    <col min="2" max="2" width="15.42578125" style="20" bestFit="1" customWidth="1"/>
    <col min="3" max="3" width="8.7109375" style="7" customWidth="1"/>
    <col min="4" max="4" width="8.7109375" style="1" customWidth="1"/>
    <col min="5" max="5" width="9.7109375" style="140" customWidth="1"/>
    <col min="6" max="6" width="9.7109375" style="6" customWidth="1"/>
    <col min="7" max="7" width="3.7109375" style="1" customWidth="1"/>
    <col min="8" max="8" width="4.85546875" style="18" customWidth="1"/>
    <col min="9" max="9" width="8.85546875" style="136" bestFit="1" customWidth="1"/>
    <col min="10" max="10" width="35.28515625" style="165" bestFit="1" customWidth="1"/>
    <col min="11" max="16384" width="9.140625" style="1"/>
  </cols>
  <sheetData>
    <row r="1" spans="1:11" ht="13.5" customHeight="1" thickBot="1" x14ac:dyDescent="0.25">
      <c r="A1" s="23"/>
      <c r="B1" s="24"/>
      <c r="C1" s="29"/>
      <c r="D1" s="25"/>
      <c r="E1" s="139"/>
      <c r="F1" s="178" t="s">
        <v>782</v>
      </c>
      <c r="G1" s="24"/>
      <c r="H1" s="28"/>
      <c r="I1" s="28"/>
    </row>
    <row r="2" spans="1:11" ht="13.5" customHeight="1" x14ac:dyDescent="0.2">
      <c r="A2" s="26"/>
      <c r="B2" s="28"/>
      <c r="C2" s="54" t="s">
        <v>975</v>
      </c>
      <c r="D2" s="54" t="s">
        <v>976</v>
      </c>
      <c r="E2" s="144"/>
      <c r="F2" s="30"/>
      <c r="G2" s="28"/>
      <c r="H2" s="28"/>
      <c r="I2" s="28"/>
    </row>
    <row r="3" spans="1:11" ht="13.5" customHeight="1" x14ac:dyDescent="0.2">
      <c r="A3" s="22"/>
      <c r="B3" s="179" t="s">
        <v>818</v>
      </c>
      <c r="C3" s="114">
        <f>UVOD!$D$5</f>
        <v>0</v>
      </c>
      <c r="D3" s="115">
        <f>UVOD!E5</f>
        <v>0</v>
      </c>
      <c r="E3" s="58"/>
      <c r="F3" s="57"/>
      <c r="G3" s="27"/>
      <c r="H3"/>
      <c r="I3" s="166"/>
    </row>
    <row r="4" spans="1:11" ht="13.5" customHeight="1" thickBot="1" x14ac:dyDescent="0.25">
      <c r="A4" s="26"/>
      <c r="B4" s="187" t="s">
        <v>819</v>
      </c>
      <c r="C4" s="116">
        <f>UVOD!$D$16</f>
        <v>0</v>
      </c>
      <c r="D4" s="278"/>
      <c r="E4" s="190" t="s">
        <v>820</v>
      </c>
      <c r="F4" s="117">
        <f>UVOD!$D$6</f>
        <v>0</v>
      </c>
      <c r="G4" s="27"/>
      <c r="H4"/>
      <c r="I4" s="30"/>
    </row>
    <row r="5" spans="1:11" ht="85.5" customHeight="1" thickBot="1" x14ac:dyDescent="0.25">
      <c r="A5" s="180" t="s">
        <v>38</v>
      </c>
      <c r="B5" s="189" t="s">
        <v>74</v>
      </c>
      <c r="C5" s="185" t="s">
        <v>533</v>
      </c>
      <c r="D5" s="185" t="s">
        <v>532</v>
      </c>
      <c r="E5" s="181" t="s">
        <v>472</v>
      </c>
      <c r="F5" s="182" t="s">
        <v>473</v>
      </c>
      <c r="G5" s="183" t="s">
        <v>39</v>
      </c>
      <c r="H5" s="183" t="s">
        <v>40</v>
      </c>
      <c r="I5" s="186" t="s">
        <v>75</v>
      </c>
      <c r="J5" s="184" t="s">
        <v>779</v>
      </c>
    </row>
    <row r="6" spans="1:11" ht="11.25" customHeight="1" x14ac:dyDescent="0.2">
      <c r="A6" s="32" t="s">
        <v>432</v>
      </c>
      <c r="B6" s="33" t="s">
        <v>828</v>
      </c>
      <c r="C6" s="38">
        <v>0</v>
      </c>
      <c r="D6" s="38">
        <v>1065</v>
      </c>
      <c r="E6" s="244">
        <v>130000</v>
      </c>
      <c r="F6" s="35">
        <f>(((1-$C$4/100)*E6+(C6*$C$3)+(D6*$D$3))*(1-$F$4/100))</f>
        <v>130000</v>
      </c>
      <c r="G6" s="33" t="s">
        <v>70</v>
      </c>
      <c r="H6" s="33" t="s">
        <v>160</v>
      </c>
      <c r="I6" s="53" t="s">
        <v>775</v>
      </c>
      <c r="J6" s="154" t="s">
        <v>829</v>
      </c>
      <c r="K6" s="261"/>
    </row>
    <row r="7" spans="1:11" ht="12" customHeight="1" x14ac:dyDescent="0.2">
      <c r="A7" s="32" t="s">
        <v>430</v>
      </c>
      <c r="B7" s="33" t="s">
        <v>828</v>
      </c>
      <c r="C7" s="38">
        <v>0</v>
      </c>
      <c r="D7" s="38">
        <v>1290</v>
      </c>
      <c r="E7" s="244">
        <v>144600</v>
      </c>
      <c r="F7" s="35">
        <f t="shared" ref="F7:F16" si="0">(((1-$C$4/100)*E7+(C7*$C$3)+(D7*$D$3))*(1-$F$4/100))</f>
        <v>144600</v>
      </c>
      <c r="G7" s="33" t="s">
        <v>70</v>
      </c>
      <c r="H7" s="33" t="s">
        <v>160</v>
      </c>
      <c r="I7" s="53" t="s">
        <v>775</v>
      </c>
      <c r="J7" s="154" t="s">
        <v>829</v>
      </c>
      <c r="K7" s="261"/>
    </row>
    <row r="8" spans="1:11" ht="12" customHeight="1" x14ac:dyDescent="0.2">
      <c r="A8" s="32" t="s">
        <v>431</v>
      </c>
      <c r="B8" s="33" t="s">
        <v>828</v>
      </c>
      <c r="C8" s="38">
        <v>0</v>
      </c>
      <c r="D8" s="38">
        <v>1560</v>
      </c>
      <c r="E8" s="244">
        <v>180700</v>
      </c>
      <c r="F8" s="35">
        <f t="shared" si="0"/>
        <v>180700</v>
      </c>
      <c r="G8" s="33" t="s">
        <v>70</v>
      </c>
      <c r="H8" s="33" t="s">
        <v>160</v>
      </c>
      <c r="I8" s="53" t="s">
        <v>775</v>
      </c>
      <c r="J8" s="154" t="s">
        <v>829</v>
      </c>
      <c r="K8" s="261"/>
    </row>
    <row r="9" spans="1:11" ht="12" customHeight="1" x14ac:dyDescent="0.2">
      <c r="A9" s="32" t="s">
        <v>247</v>
      </c>
      <c r="B9" s="33" t="s">
        <v>828</v>
      </c>
      <c r="C9" s="38">
        <v>0</v>
      </c>
      <c r="D9" s="38">
        <v>1950</v>
      </c>
      <c r="E9" s="244">
        <v>238200</v>
      </c>
      <c r="F9" s="35">
        <f t="shared" si="0"/>
        <v>238200</v>
      </c>
      <c r="G9" s="33" t="s">
        <v>70</v>
      </c>
      <c r="H9" s="33" t="s">
        <v>160</v>
      </c>
      <c r="I9" s="53" t="s">
        <v>775</v>
      </c>
      <c r="J9" s="154" t="s">
        <v>829</v>
      </c>
      <c r="K9" s="261"/>
    </row>
    <row r="10" spans="1:11" ht="12" customHeight="1" x14ac:dyDescent="0.2">
      <c r="A10" s="32" t="s">
        <v>248</v>
      </c>
      <c r="B10" s="33" t="s">
        <v>828</v>
      </c>
      <c r="C10" s="38">
        <v>0</v>
      </c>
      <c r="D10" s="38">
        <v>2520</v>
      </c>
      <c r="E10" s="244">
        <v>263000</v>
      </c>
      <c r="F10" s="35">
        <f t="shared" si="0"/>
        <v>263000</v>
      </c>
      <c r="G10" s="33" t="s">
        <v>70</v>
      </c>
      <c r="H10" s="33" t="s">
        <v>160</v>
      </c>
      <c r="I10" s="53" t="s">
        <v>775</v>
      </c>
      <c r="J10" s="154" t="s">
        <v>829</v>
      </c>
      <c r="K10" s="261"/>
    </row>
    <row r="11" spans="1:11" ht="12" customHeight="1" x14ac:dyDescent="0.2">
      <c r="A11" s="32" t="s">
        <v>242</v>
      </c>
      <c r="B11" s="33" t="s">
        <v>828</v>
      </c>
      <c r="C11" s="38">
        <v>0</v>
      </c>
      <c r="D11" s="38">
        <v>840</v>
      </c>
      <c r="E11" s="244">
        <v>115200</v>
      </c>
      <c r="F11" s="35">
        <f t="shared" si="0"/>
        <v>115200</v>
      </c>
      <c r="G11" s="33" t="s">
        <v>70</v>
      </c>
      <c r="H11" s="33" t="s">
        <v>160</v>
      </c>
      <c r="I11" s="53" t="s">
        <v>775</v>
      </c>
      <c r="J11" s="154" t="s">
        <v>829</v>
      </c>
      <c r="K11" s="261"/>
    </row>
    <row r="12" spans="1:11" ht="12" customHeight="1" x14ac:dyDescent="0.2">
      <c r="A12" s="32" t="s">
        <v>243</v>
      </c>
      <c r="B12" s="33" t="s">
        <v>828</v>
      </c>
      <c r="C12" s="38">
        <v>0</v>
      </c>
      <c r="D12" s="38">
        <v>1140</v>
      </c>
      <c r="E12" s="244">
        <v>143500</v>
      </c>
      <c r="F12" s="35">
        <f t="shared" si="0"/>
        <v>143500</v>
      </c>
      <c r="G12" s="33" t="s">
        <v>70</v>
      </c>
      <c r="H12" s="33" t="s">
        <v>160</v>
      </c>
      <c r="I12" s="53" t="s">
        <v>777</v>
      </c>
      <c r="J12" s="154"/>
      <c r="K12" s="261"/>
    </row>
    <row r="13" spans="1:11" ht="12" customHeight="1" x14ac:dyDescent="0.2">
      <c r="A13" s="32" t="s">
        <v>153</v>
      </c>
      <c r="B13" s="33" t="s">
        <v>828</v>
      </c>
      <c r="C13" s="38">
        <v>0</v>
      </c>
      <c r="D13" s="38">
        <v>1440</v>
      </c>
      <c r="E13" s="244">
        <v>167700</v>
      </c>
      <c r="F13" s="35">
        <f t="shared" si="0"/>
        <v>167700</v>
      </c>
      <c r="G13" s="33" t="s">
        <v>70</v>
      </c>
      <c r="H13" s="33" t="s">
        <v>160</v>
      </c>
      <c r="I13" s="53" t="s">
        <v>777</v>
      </c>
      <c r="J13" s="154"/>
      <c r="K13" s="261"/>
    </row>
    <row r="14" spans="1:11" ht="12" customHeight="1" x14ac:dyDescent="0.2">
      <c r="A14" s="32" t="s">
        <v>244</v>
      </c>
      <c r="B14" s="33" t="s">
        <v>828</v>
      </c>
      <c r="C14" s="38">
        <v>0</v>
      </c>
      <c r="D14" s="38">
        <v>1800</v>
      </c>
      <c r="E14" s="244">
        <v>233200</v>
      </c>
      <c r="F14" s="35">
        <f t="shared" si="0"/>
        <v>233200</v>
      </c>
      <c r="G14" s="33" t="s">
        <v>70</v>
      </c>
      <c r="H14" s="33" t="s">
        <v>160</v>
      </c>
      <c r="I14" s="53" t="s">
        <v>777</v>
      </c>
      <c r="J14" s="154"/>
      <c r="K14" s="261"/>
    </row>
    <row r="15" spans="1:11" ht="12" customHeight="1" x14ac:dyDescent="0.2">
      <c r="A15" s="32" t="s">
        <v>245</v>
      </c>
      <c r="B15" s="33" t="s">
        <v>828</v>
      </c>
      <c r="C15" s="38">
        <v>0</v>
      </c>
      <c r="D15" s="38">
        <v>2220</v>
      </c>
      <c r="E15" s="244">
        <v>296400</v>
      </c>
      <c r="F15" s="35">
        <f t="shared" si="0"/>
        <v>296400</v>
      </c>
      <c r="G15" s="33" t="s">
        <v>70</v>
      </c>
      <c r="H15" s="33" t="s">
        <v>160</v>
      </c>
      <c r="I15" s="53" t="s">
        <v>777</v>
      </c>
      <c r="J15" s="175"/>
      <c r="K15" s="261"/>
    </row>
    <row r="16" spans="1:11" ht="12" customHeight="1" x14ac:dyDescent="0.2">
      <c r="A16" s="32" t="s">
        <v>246</v>
      </c>
      <c r="B16" s="33" t="s">
        <v>828</v>
      </c>
      <c r="C16" s="38">
        <v>0</v>
      </c>
      <c r="D16" s="38">
        <v>2880</v>
      </c>
      <c r="E16" s="244">
        <v>323900</v>
      </c>
      <c r="F16" s="35">
        <f t="shared" si="0"/>
        <v>323900</v>
      </c>
      <c r="G16" s="33" t="s">
        <v>70</v>
      </c>
      <c r="H16" s="33" t="s">
        <v>160</v>
      </c>
      <c r="I16" s="53" t="s">
        <v>777</v>
      </c>
      <c r="J16" s="175"/>
      <c r="K16" s="261"/>
    </row>
    <row r="17" spans="1:11" ht="12" customHeight="1" x14ac:dyDescent="0.2">
      <c r="A17" s="32"/>
      <c r="B17" s="33"/>
      <c r="C17" s="38"/>
      <c r="D17" s="38"/>
      <c r="E17" s="244"/>
      <c r="F17" s="35"/>
      <c r="G17" s="33"/>
      <c r="H17" s="33"/>
      <c r="I17" s="121"/>
      <c r="J17" s="175"/>
      <c r="K17" s="261"/>
    </row>
    <row r="18" spans="1:11" ht="12" customHeight="1" x14ac:dyDescent="0.2">
      <c r="A18" s="32" t="s">
        <v>987</v>
      </c>
      <c r="B18" s="33" t="s">
        <v>828</v>
      </c>
      <c r="C18" s="38">
        <v>0</v>
      </c>
      <c r="D18" s="38">
        <v>1050</v>
      </c>
      <c r="E18" s="244">
        <v>143800</v>
      </c>
      <c r="F18" s="35">
        <f t="shared" ref="F18:F20" si="1">(((1-$C$4/100)*E18+(C18*$C$3)+(D18*$D$3))*(1-$F$4/100))</f>
        <v>143800</v>
      </c>
      <c r="G18" s="33" t="s">
        <v>70</v>
      </c>
      <c r="H18" s="33" t="s">
        <v>160</v>
      </c>
      <c r="I18" s="53" t="s">
        <v>777</v>
      </c>
      <c r="J18" s="175"/>
      <c r="K18" s="261"/>
    </row>
    <row r="19" spans="1:11" ht="12" customHeight="1" x14ac:dyDescent="0.2">
      <c r="A19" s="32" t="s">
        <v>986</v>
      </c>
      <c r="B19" s="33" t="s">
        <v>828</v>
      </c>
      <c r="C19" s="38">
        <v>0</v>
      </c>
      <c r="D19" s="38">
        <v>1425</v>
      </c>
      <c r="E19" s="244">
        <v>192500</v>
      </c>
      <c r="F19" s="35">
        <f t="shared" si="1"/>
        <v>192500</v>
      </c>
      <c r="G19" s="33" t="s">
        <v>70</v>
      </c>
      <c r="H19" s="33" t="s">
        <v>160</v>
      </c>
      <c r="I19" s="53" t="s">
        <v>777</v>
      </c>
      <c r="J19" s="175"/>
      <c r="K19" s="261"/>
    </row>
    <row r="20" spans="1:11" ht="12" customHeight="1" x14ac:dyDescent="0.2">
      <c r="A20" s="32" t="s">
        <v>985</v>
      </c>
      <c r="B20" s="33" t="s">
        <v>828</v>
      </c>
      <c r="C20" s="38">
        <v>0</v>
      </c>
      <c r="D20" s="38">
        <v>1800</v>
      </c>
      <c r="E20" s="244">
        <v>250000</v>
      </c>
      <c r="F20" s="35">
        <f t="shared" si="1"/>
        <v>250000</v>
      </c>
      <c r="G20" s="33" t="s">
        <v>70</v>
      </c>
      <c r="H20" s="33" t="s">
        <v>160</v>
      </c>
      <c r="I20" s="53" t="s">
        <v>777</v>
      </c>
      <c r="J20" s="175"/>
      <c r="K20" s="261"/>
    </row>
    <row r="21" spans="1:11" ht="12" customHeight="1" x14ac:dyDescent="0.2">
      <c r="A21" s="32"/>
      <c r="B21" s="33"/>
      <c r="C21" s="38"/>
      <c r="D21" s="38"/>
      <c r="E21" s="244"/>
      <c r="F21" s="35"/>
      <c r="G21" s="33"/>
      <c r="H21" s="33"/>
      <c r="I21" s="121"/>
      <c r="J21" s="175"/>
      <c r="K21" s="261"/>
    </row>
    <row r="22" spans="1:11" ht="12" customHeight="1" x14ac:dyDescent="0.2">
      <c r="A22" s="32" t="s">
        <v>19</v>
      </c>
      <c r="B22" s="33" t="s">
        <v>828</v>
      </c>
      <c r="C22" s="38">
        <v>0</v>
      </c>
      <c r="D22" s="38">
        <v>210</v>
      </c>
      <c r="E22" s="244">
        <v>29400</v>
      </c>
      <c r="F22" s="35">
        <f t="shared" ref="F22:F31" si="2">(((1-$C$4/100)*E22+(C22*$C$3)+(D22*$D$3))*(1-$F$4/100))</f>
        <v>29400</v>
      </c>
      <c r="G22" s="33" t="s">
        <v>70</v>
      </c>
      <c r="H22" s="33" t="s">
        <v>160</v>
      </c>
      <c r="I22" s="53" t="s">
        <v>777</v>
      </c>
      <c r="J22" s="175"/>
      <c r="K22" s="261"/>
    </row>
    <row r="23" spans="1:11" ht="12" customHeight="1" x14ac:dyDescent="0.2">
      <c r="A23" s="32" t="s">
        <v>20</v>
      </c>
      <c r="B23" s="33" t="s">
        <v>828</v>
      </c>
      <c r="C23" s="38">
        <v>0</v>
      </c>
      <c r="D23" s="38">
        <v>285</v>
      </c>
      <c r="E23" s="244">
        <v>36700</v>
      </c>
      <c r="F23" s="35">
        <f t="shared" si="2"/>
        <v>36700</v>
      </c>
      <c r="G23" s="33" t="s">
        <v>70</v>
      </c>
      <c r="H23" s="33" t="s">
        <v>160</v>
      </c>
      <c r="I23" s="53" t="s">
        <v>777</v>
      </c>
      <c r="J23" s="175"/>
      <c r="K23" s="261"/>
    </row>
    <row r="24" spans="1:11" ht="12" customHeight="1" x14ac:dyDescent="0.2">
      <c r="A24" s="32" t="s">
        <v>21</v>
      </c>
      <c r="B24" s="33" t="s">
        <v>828</v>
      </c>
      <c r="C24" s="38">
        <v>0</v>
      </c>
      <c r="D24" s="38">
        <v>360</v>
      </c>
      <c r="E24" s="244">
        <v>47400</v>
      </c>
      <c r="F24" s="35">
        <f t="shared" si="2"/>
        <v>47400</v>
      </c>
      <c r="G24" s="33" t="s">
        <v>70</v>
      </c>
      <c r="H24" s="33" t="s">
        <v>160</v>
      </c>
      <c r="I24" s="53" t="s">
        <v>777</v>
      </c>
      <c r="J24" s="175"/>
      <c r="K24" s="261"/>
    </row>
    <row r="25" spans="1:11" ht="12" customHeight="1" x14ac:dyDescent="0.2">
      <c r="A25" s="32" t="s">
        <v>22</v>
      </c>
      <c r="B25" s="33" t="s">
        <v>828</v>
      </c>
      <c r="C25" s="38">
        <v>0</v>
      </c>
      <c r="D25" s="38">
        <v>450</v>
      </c>
      <c r="E25" s="244">
        <v>55200</v>
      </c>
      <c r="F25" s="35">
        <f t="shared" si="2"/>
        <v>55200</v>
      </c>
      <c r="G25" s="33" t="s">
        <v>70</v>
      </c>
      <c r="H25" s="33" t="s">
        <v>160</v>
      </c>
      <c r="I25" s="53" t="s">
        <v>777</v>
      </c>
      <c r="J25" s="175"/>
      <c r="K25" s="261"/>
    </row>
    <row r="26" spans="1:11" ht="12" customHeight="1" x14ac:dyDescent="0.2">
      <c r="A26" s="32" t="s">
        <v>23</v>
      </c>
      <c r="B26" s="33" t="s">
        <v>828</v>
      </c>
      <c r="C26" s="38">
        <v>0</v>
      </c>
      <c r="D26" s="38">
        <v>555</v>
      </c>
      <c r="E26" s="244">
        <v>68500</v>
      </c>
      <c r="F26" s="35">
        <f t="shared" si="2"/>
        <v>68500</v>
      </c>
      <c r="G26" s="33" t="s">
        <v>70</v>
      </c>
      <c r="H26" s="33" t="s">
        <v>160</v>
      </c>
      <c r="I26" s="53" t="s">
        <v>777</v>
      </c>
      <c r="J26" s="175"/>
      <c r="K26" s="261"/>
    </row>
    <row r="27" spans="1:11" ht="12" customHeight="1" x14ac:dyDescent="0.2">
      <c r="A27" s="32" t="s">
        <v>24</v>
      </c>
      <c r="B27" s="33" t="s">
        <v>828</v>
      </c>
      <c r="C27" s="38">
        <v>0</v>
      </c>
      <c r="D27" s="38">
        <v>720</v>
      </c>
      <c r="E27" s="244">
        <v>79300</v>
      </c>
      <c r="F27" s="35">
        <f t="shared" si="2"/>
        <v>79300</v>
      </c>
      <c r="G27" s="33" t="s">
        <v>70</v>
      </c>
      <c r="H27" s="33" t="s">
        <v>160</v>
      </c>
      <c r="I27" s="53" t="s">
        <v>777</v>
      </c>
      <c r="J27" s="175"/>
      <c r="K27" s="261"/>
    </row>
    <row r="28" spans="1:11" ht="12" customHeight="1" x14ac:dyDescent="0.2">
      <c r="A28" s="32" t="s">
        <v>25</v>
      </c>
      <c r="B28" s="33" t="s">
        <v>828</v>
      </c>
      <c r="C28" s="38">
        <v>0</v>
      </c>
      <c r="D28" s="38">
        <v>900</v>
      </c>
      <c r="E28" s="244">
        <v>107000</v>
      </c>
      <c r="F28" s="35">
        <f t="shared" si="2"/>
        <v>107000</v>
      </c>
      <c r="G28" s="33" t="s">
        <v>70</v>
      </c>
      <c r="H28" s="33" t="s">
        <v>160</v>
      </c>
      <c r="I28" s="53" t="s">
        <v>777</v>
      </c>
      <c r="J28" s="175"/>
      <c r="K28" s="261"/>
    </row>
    <row r="29" spans="1:11" ht="12" customHeight="1" x14ac:dyDescent="0.2">
      <c r="A29" s="32" t="s">
        <v>26</v>
      </c>
      <c r="B29" s="33" t="s">
        <v>828</v>
      </c>
      <c r="C29" s="38">
        <v>0</v>
      </c>
      <c r="D29" s="38">
        <v>1200</v>
      </c>
      <c r="E29" s="244">
        <v>125700</v>
      </c>
      <c r="F29" s="35">
        <f t="shared" si="2"/>
        <v>125700</v>
      </c>
      <c r="G29" s="33" t="s">
        <v>70</v>
      </c>
      <c r="H29" s="33" t="s">
        <v>160</v>
      </c>
      <c r="I29" s="53" t="s">
        <v>777</v>
      </c>
      <c r="J29" s="175"/>
      <c r="K29" s="261"/>
    </row>
    <row r="30" spans="1:11" ht="12" customHeight="1" x14ac:dyDescent="0.2">
      <c r="A30" s="32" t="s">
        <v>27</v>
      </c>
      <c r="B30" s="33" t="s">
        <v>828</v>
      </c>
      <c r="C30" s="38">
        <v>0</v>
      </c>
      <c r="D30" s="38">
        <v>1500</v>
      </c>
      <c r="E30" s="244">
        <v>168600</v>
      </c>
      <c r="F30" s="35">
        <f t="shared" si="2"/>
        <v>168600</v>
      </c>
      <c r="G30" s="33" t="s">
        <v>70</v>
      </c>
      <c r="H30" s="33" t="s">
        <v>160</v>
      </c>
      <c r="I30" s="53" t="s">
        <v>777</v>
      </c>
      <c r="J30" s="175"/>
      <c r="K30" s="261"/>
    </row>
    <row r="31" spans="1:11" ht="12" customHeight="1" x14ac:dyDescent="0.2">
      <c r="A31" s="32" t="s">
        <v>462</v>
      </c>
      <c r="B31" s="33" t="s">
        <v>828</v>
      </c>
      <c r="C31" s="38">
        <v>0</v>
      </c>
      <c r="D31" s="38">
        <v>1890</v>
      </c>
      <c r="E31" s="244">
        <v>390000</v>
      </c>
      <c r="F31" s="35">
        <f t="shared" si="2"/>
        <v>390000</v>
      </c>
      <c r="G31" s="33" t="s">
        <v>70</v>
      </c>
      <c r="H31" s="33" t="s">
        <v>160</v>
      </c>
      <c r="I31" s="53" t="s">
        <v>777</v>
      </c>
      <c r="J31" s="175"/>
      <c r="K31" s="261"/>
    </row>
    <row r="33" spans="1:2" ht="12" customHeight="1" x14ac:dyDescent="0.2">
      <c r="A33" s="177" t="s">
        <v>105</v>
      </c>
      <c r="B33" s="45"/>
    </row>
    <row r="34" spans="1:2" ht="12" customHeight="1" x14ac:dyDescent="0.2">
      <c r="A34" s="76"/>
    </row>
    <row r="35" spans="1:2" ht="12" customHeight="1" x14ac:dyDescent="0.2">
      <c r="A35" s="82" t="s">
        <v>776</v>
      </c>
    </row>
    <row r="36" spans="1:2" ht="12" customHeight="1" x14ac:dyDescent="0.2">
      <c r="A36" s="82" t="s">
        <v>778</v>
      </c>
    </row>
    <row r="37" spans="1:2" ht="12" customHeight="1" x14ac:dyDescent="0.2">
      <c r="A37" s="44"/>
      <c r="B37" s="82"/>
    </row>
  </sheetData>
  <sheetProtection algorithmName="SHA-512" hashValue="mIkbP0fyT+ff39g5DBQcEFLbUGbcifoJWxaohEJG3gsUeiDHoa7qmfZGU3Jwn0+EtuchBYthSwguGYaFnx6hlg==" saltValue="5U59TWVobWqEbBewyT7rDw==" spinCount="100000" sheet="1" objects="1" scenarios="1"/>
  <autoFilter ref="A5:J5" xr:uid="{00000000-0009-0000-0000-000008000000}"/>
  <customSheetViews>
    <customSheetView guid="{DCA99CA0-D9CB-11D6-B706-0000E83F46E3}" showPageBreaks="1" printArea="1" showAutoFilter="1" showRuler="0">
      <pane ySplit="5" topLeftCell="A21" activePane="bottomLeft" state="frozen"/>
      <selection pane="bottomLeft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  <autoFilter ref="B1:J1" xr:uid="{7B651F24-5D22-433F-8EBE-2605248A9F9C}"/>
    </customSheetView>
  </customSheetViews>
  <phoneticPr fontId="7" type="noConversion"/>
  <conditionalFormatting sqref="I6:I16">
    <cfRule type="cellIs" dxfId="191" priority="18" operator="equal">
      <formula>"S/Z"</formula>
    </cfRule>
    <cfRule type="cellIs" dxfId="190" priority="19" operator="equal">
      <formula>"Z"</formula>
    </cfRule>
    <cfRule type="cellIs" dxfId="189" priority="20" operator="equal">
      <formula>"S (Z)"</formula>
    </cfRule>
    <cfRule type="cellIs" dxfId="188" priority="21" operator="equal">
      <formula>"S"</formula>
    </cfRule>
  </conditionalFormatting>
  <conditionalFormatting sqref="I18:I20">
    <cfRule type="cellIs" dxfId="187" priority="30" operator="equal">
      <formula>"S/Z"</formula>
    </cfRule>
    <cfRule type="cellIs" dxfId="186" priority="31" operator="equal">
      <formula>"Z"</formula>
    </cfRule>
    <cfRule type="cellIs" dxfId="185" priority="32" operator="equal">
      <formula>"S (Z)"</formula>
    </cfRule>
    <cfRule type="cellIs" dxfId="184" priority="33" operator="equal">
      <formula>"S"</formula>
    </cfRule>
  </conditionalFormatting>
  <conditionalFormatting sqref="I22:I31">
    <cfRule type="cellIs" dxfId="183" priority="2" operator="equal">
      <formula>"S/Z"</formula>
    </cfRule>
    <cfRule type="cellIs" dxfId="182" priority="3" operator="equal">
      <formula>"Z"</formula>
    </cfRule>
    <cfRule type="cellIs" dxfId="181" priority="4" operator="equal">
      <formula>"S (Z)"</formula>
    </cfRule>
    <cfRule type="cellIs" dxfId="180" priority="5" operator="equal">
      <formula>"S"</formula>
    </cfRule>
  </conditionalFormatting>
  <hyperlinks>
    <hyperlink ref="F1" location="UVOD!A1" display="UVOD!A1" xr:uid="{00000000-0004-0000-0800-000000000000}"/>
  </hyperlinks>
  <printOptions horizontalCentered="1" gridLines="1"/>
  <pageMargins left="0.19685039370078741" right="0.19685039370078741" top="0.19685039370078741" bottom="0.19685039370078741" header="0.11811023622047245" footer="0.11811023622047245"/>
  <pageSetup paperSize="9" scale="8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11</vt:i4>
      </vt:variant>
    </vt:vector>
  </HeadingPairs>
  <TitlesOfParts>
    <vt:vector size="29" baseType="lpstr">
      <vt:lpstr>UVOD</vt:lpstr>
      <vt:lpstr>1</vt:lpstr>
      <vt:lpstr>2</vt:lpstr>
      <vt:lpstr>3</vt:lpstr>
      <vt:lpstr>4</vt:lpstr>
      <vt:lpstr>5</vt:lpstr>
      <vt:lpstr>6</vt:lpstr>
      <vt:lpstr>7</vt:lpstr>
      <vt:lpstr>8</vt:lpstr>
      <vt:lpstr>12</vt:lpstr>
      <vt:lpstr>13</vt:lpstr>
      <vt:lpstr>15</vt:lpstr>
      <vt:lpstr>17</vt:lpstr>
      <vt:lpstr>18</vt:lpstr>
      <vt:lpstr>Výpočet prodejní ceny kabelů</vt:lpstr>
      <vt:lpstr>Ceník rozřezávek</vt:lpstr>
      <vt:lpstr>Systém barevného značení vodičů</vt:lpstr>
      <vt:lpstr>Zkratky tvarů kabelových jader</vt:lpstr>
      <vt:lpstr>'7'!Názvy_tisku</vt:lpstr>
      <vt:lpstr>'8'!Názvy_tisku</vt:lpstr>
      <vt:lpstr>'12'!Oblast_tisku</vt:lpstr>
      <vt:lpstr>'13'!Oblast_tisku</vt:lpstr>
      <vt:lpstr>'15'!Oblast_tisku</vt:lpstr>
      <vt:lpstr>'17'!Oblast_tisku</vt:lpstr>
      <vt:lpstr>'18'!Oblast_tisku</vt:lpstr>
      <vt:lpstr>'3'!Oblast_tisku</vt:lpstr>
      <vt:lpstr>'4'!Oblast_tisku</vt:lpstr>
      <vt:lpstr>'5'!Oblast_tisku</vt:lpstr>
      <vt:lpstr>'6'!Oblast_tisku</vt:lpstr>
    </vt:vector>
  </TitlesOfParts>
  <Company>KEVM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Kudrnovsky, Michal</cp:lastModifiedBy>
  <cp:lastPrinted>2021-07-26T14:24:58Z</cp:lastPrinted>
  <dcterms:created xsi:type="dcterms:W3CDTF">2000-02-18T14:00:37Z</dcterms:created>
  <dcterms:modified xsi:type="dcterms:W3CDTF">2025-09-25T06:27:04Z</dcterms:modified>
</cp:coreProperties>
</file>